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135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1" i="1" l="1"/>
  <c r="D381" i="1"/>
  <c r="E318" i="1"/>
  <c r="D317" i="1"/>
  <c r="E317" i="1" s="1"/>
  <c r="C317" i="1"/>
  <c r="E316" i="1"/>
  <c r="E315" i="1"/>
  <c r="D315" i="1"/>
  <c r="C315" i="1"/>
  <c r="E314" i="1"/>
  <c r="E313" i="1"/>
  <c r="D312" i="1"/>
  <c r="D303" i="1" s="1"/>
  <c r="C312" i="1"/>
  <c r="E311" i="1"/>
  <c r="D310" i="1"/>
  <c r="E310" i="1" s="1"/>
  <c r="C310" i="1"/>
  <c r="E309" i="1"/>
  <c r="E308" i="1"/>
  <c r="D307" i="1"/>
  <c r="E307" i="1" s="1"/>
  <c r="C307" i="1"/>
  <c r="E306" i="1"/>
  <c r="E305" i="1"/>
  <c r="D305" i="1"/>
  <c r="C305" i="1"/>
  <c r="C303" i="1" s="1"/>
  <c r="E301" i="1"/>
  <c r="D300" i="1"/>
  <c r="D298" i="1" s="1"/>
  <c r="C300" i="1"/>
  <c r="C298" i="1"/>
  <c r="B296" i="1"/>
  <c r="E293" i="1"/>
  <c r="E292" i="1"/>
  <c r="E291" i="1"/>
  <c r="D290" i="1"/>
  <c r="E290" i="1" s="1"/>
  <c r="C290" i="1"/>
  <c r="E289" i="1"/>
  <c r="E288" i="1"/>
  <c r="D288" i="1"/>
  <c r="C288" i="1"/>
  <c r="C286" i="1" s="1"/>
  <c r="D286" i="1"/>
  <c r="E286" i="1" s="1"/>
  <c r="E284" i="1"/>
  <c r="D283" i="1"/>
  <c r="E283" i="1" s="1"/>
  <c r="C283" i="1"/>
  <c r="E282" i="1"/>
  <c r="E281" i="1"/>
  <c r="E280" i="1"/>
  <c r="D280" i="1"/>
  <c r="C280" i="1"/>
  <c r="E279" i="1"/>
  <c r="E278" i="1"/>
  <c r="D277" i="1"/>
  <c r="E277" i="1" s="1"/>
  <c r="C277" i="1"/>
  <c r="E274" i="1"/>
  <c r="D273" i="1"/>
  <c r="E273" i="1" s="1"/>
  <c r="C273" i="1"/>
  <c r="E272" i="1"/>
  <c r="D271" i="1"/>
  <c r="E271" i="1" s="1"/>
  <c r="C271" i="1"/>
  <c r="E270" i="1"/>
  <c r="D269" i="1"/>
  <c r="E269" i="1" s="1"/>
  <c r="C269" i="1"/>
  <c r="E268" i="1"/>
  <c r="E267" i="1"/>
  <c r="E266" i="1"/>
  <c r="D265" i="1"/>
  <c r="E265" i="1" s="1"/>
  <c r="C265" i="1"/>
  <c r="E264" i="1"/>
  <c r="E263" i="1"/>
  <c r="D262" i="1"/>
  <c r="C262" i="1"/>
  <c r="C257" i="1" s="1"/>
  <c r="E261" i="1"/>
  <c r="E260" i="1"/>
  <c r="D259" i="1"/>
  <c r="E259" i="1" s="1"/>
  <c r="C259" i="1"/>
  <c r="E255" i="1"/>
  <c r="D254" i="1"/>
  <c r="C254" i="1"/>
  <c r="C252" i="1" s="1"/>
  <c r="D252" i="1"/>
  <c r="B250" i="1"/>
  <c r="E247" i="1"/>
  <c r="E246" i="1"/>
  <c r="D245" i="1"/>
  <c r="C245" i="1"/>
  <c r="E245" i="1" s="1"/>
  <c r="E244" i="1"/>
  <c r="D243" i="1"/>
  <c r="E243" i="1" s="1"/>
  <c r="C243" i="1"/>
  <c r="C241" i="1" s="1"/>
  <c r="D241" i="1"/>
  <c r="E241" i="1" s="1"/>
  <c r="E239" i="1"/>
  <c r="D238" i="1"/>
  <c r="E238" i="1" s="1"/>
  <c r="C238" i="1"/>
  <c r="E236" i="1"/>
  <c r="D235" i="1"/>
  <c r="E235" i="1" s="1"/>
  <c r="C235" i="1"/>
  <c r="E233" i="1"/>
  <c r="D232" i="1"/>
  <c r="E232" i="1" s="1"/>
  <c r="C232" i="1"/>
  <c r="E230" i="1"/>
  <c r="D229" i="1"/>
  <c r="E229" i="1" s="1"/>
  <c r="C229" i="1"/>
  <c r="E227" i="1"/>
  <c r="D226" i="1"/>
  <c r="E226" i="1" s="1"/>
  <c r="C226" i="1"/>
  <c r="E224" i="1"/>
  <c r="E223" i="1"/>
  <c r="E222" i="1"/>
  <c r="D221" i="1"/>
  <c r="E221" i="1" s="1"/>
  <c r="C221" i="1"/>
  <c r="E219" i="1"/>
  <c r="D218" i="1"/>
  <c r="D213" i="1" s="1"/>
  <c r="C218" i="1"/>
  <c r="E216" i="1"/>
  <c r="E215" i="1"/>
  <c r="D214" i="1"/>
  <c r="C214" i="1"/>
  <c r="C213" i="1" s="1"/>
  <c r="E211" i="1"/>
  <c r="D210" i="1"/>
  <c r="D209" i="1" s="1"/>
  <c r="C210" i="1"/>
  <c r="C209" i="1"/>
  <c r="C207" i="1" s="1"/>
  <c r="B207" i="1"/>
  <c r="E204" i="1"/>
  <c r="D203" i="1"/>
  <c r="C203" i="1"/>
  <c r="E203" i="1" s="1"/>
  <c r="E202" i="1"/>
  <c r="E201" i="1"/>
  <c r="D200" i="1"/>
  <c r="E200" i="1" s="1"/>
  <c r="C200" i="1"/>
  <c r="E199" i="1"/>
  <c r="D198" i="1"/>
  <c r="E198" i="1" s="1"/>
  <c r="C198" i="1"/>
  <c r="E197" i="1"/>
  <c r="D196" i="1"/>
  <c r="E196" i="1" s="1"/>
  <c r="C196" i="1"/>
  <c r="E195" i="1"/>
  <c r="D194" i="1"/>
  <c r="E194" i="1" s="1"/>
  <c r="C194" i="1"/>
  <c r="E193" i="1"/>
  <c r="D192" i="1"/>
  <c r="E192" i="1" s="1"/>
  <c r="C192" i="1"/>
  <c r="C190" i="1"/>
  <c r="E188" i="1"/>
  <c r="D187" i="1"/>
  <c r="E187" i="1" s="1"/>
  <c r="C187" i="1"/>
  <c r="C185" i="1" s="1"/>
  <c r="C183" i="1" s="1"/>
  <c r="D185" i="1"/>
  <c r="B183" i="1"/>
  <c r="E175" i="1"/>
  <c r="D174" i="1"/>
  <c r="E174" i="1" s="1"/>
  <c r="C174" i="1"/>
  <c r="C168" i="1" s="1"/>
  <c r="C166" i="1" s="1"/>
  <c r="E173" i="1"/>
  <c r="D172" i="1"/>
  <c r="E172" i="1" s="1"/>
  <c r="C172" i="1"/>
  <c r="E171" i="1"/>
  <c r="D170" i="1"/>
  <c r="E170" i="1" s="1"/>
  <c r="C170" i="1"/>
  <c r="B166" i="1"/>
  <c r="E163" i="1"/>
  <c r="D162" i="1"/>
  <c r="E162" i="1" s="1"/>
  <c r="C162" i="1"/>
  <c r="E161" i="1"/>
  <c r="E160" i="1"/>
  <c r="D160" i="1"/>
  <c r="C160" i="1"/>
  <c r="E159" i="1"/>
  <c r="D158" i="1"/>
  <c r="C158" i="1"/>
  <c r="C156" i="1" s="1"/>
  <c r="E154" i="1"/>
  <c r="D153" i="1"/>
  <c r="E153" i="1" s="1"/>
  <c r="C153" i="1"/>
  <c r="E152" i="1"/>
  <c r="D151" i="1"/>
  <c r="E151" i="1" s="1"/>
  <c r="C151" i="1"/>
  <c r="C149" i="1"/>
  <c r="C147" i="1" s="1"/>
  <c r="B147" i="1"/>
  <c r="B145" i="1"/>
  <c r="D141" i="1"/>
  <c r="C141" i="1"/>
  <c r="E140" i="1"/>
  <c r="D139" i="1"/>
  <c r="E139" i="1" s="1"/>
  <c r="C139" i="1"/>
  <c r="C137" i="1" s="1"/>
  <c r="C135" i="1" s="1"/>
  <c r="C133" i="1" s="1"/>
  <c r="D137" i="1"/>
  <c r="D135" i="1" s="1"/>
  <c r="B137" i="1"/>
  <c r="B135" i="1"/>
  <c r="B133" i="1"/>
  <c r="E130" i="1"/>
  <c r="E129" i="1"/>
  <c r="E128" i="1"/>
  <c r="D127" i="1"/>
  <c r="E127" i="1" s="1"/>
  <c r="C127" i="1"/>
  <c r="C125" i="1" s="1"/>
  <c r="C123" i="1" s="1"/>
  <c r="D125" i="1"/>
  <c r="D123" i="1" s="1"/>
  <c r="B123" i="1"/>
  <c r="E121" i="1"/>
  <c r="D120" i="1"/>
  <c r="E120" i="1" s="1"/>
  <c r="C120" i="1"/>
  <c r="E119" i="1"/>
  <c r="D118" i="1"/>
  <c r="D116" i="1" s="1"/>
  <c r="C118" i="1"/>
  <c r="C116" i="1"/>
  <c r="C114" i="1" s="1"/>
  <c r="C112" i="1" s="1"/>
  <c r="B116" i="1"/>
  <c r="B114" i="1"/>
  <c r="B112" i="1"/>
  <c r="E109" i="1"/>
  <c r="D108" i="1"/>
  <c r="E108" i="1" s="1"/>
  <c r="C108" i="1"/>
  <c r="E107" i="1"/>
  <c r="E106" i="1"/>
  <c r="D105" i="1"/>
  <c r="E105" i="1" s="1"/>
  <c r="C105" i="1"/>
  <c r="E104" i="1"/>
  <c r="E103" i="1"/>
  <c r="D102" i="1"/>
  <c r="E102" i="1" s="1"/>
  <c r="C102" i="1"/>
  <c r="E101" i="1"/>
  <c r="D100" i="1"/>
  <c r="E100" i="1" s="1"/>
  <c r="C100" i="1"/>
  <c r="E99" i="1"/>
  <c r="E98" i="1"/>
  <c r="E97" i="1"/>
  <c r="E96" i="1"/>
  <c r="E95" i="1"/>
  <c r="D94" i="1"/>
  <c r="D92" i="1" s="1"/>
  <c r="E92" i="1" s="1"/>
  <c r="C94" i="1"/>
  <c r="C92" i="1"/>
  <c r="E88" i="1"/>
  <c r="E87" i="1"/>
  <c r="E86" i="1"/>
  <c r="E85" i="1"/>
  <c r="D84" i="1"/>
  <c r="E84" i="1" s="1"/>
  <c r="C84" i="1"/>
  <c r="E83" i="1"/>
  <c r="D82" i="1"/>
  <c r="E82" i="1" s="1"/>
  <c r="C82" i="1"/>
  <c r="E81" i="1"/>
  <c r="D80" i="1"/>
  <c r="E80" i="1" s="1"/>
  <c r="C80" i="1"/>
  <c r="E79" i="1"/>
  <c r="E78" i="1"/>
  <c r="E77" i="1"/>
  <c r="E76" i="1"/>
  <c r="E75" i="1"/>
  <c r="D74" i="1"/>
  <c r="E74" i="1" s="1"/>
  <c r="C74" i="1"/>
  <c r="E73" i="1"/>
  <c r="E72" i="1"/>
  <c r="E71" i="1"/>
  <c r="D70" i="1"/>
  <c r="D63" i="1" s="1"/>
  <c r="C70" i="1"/>
  <c r="E69" i="1"/>
  <c r="E68" i="1"/>
  <c r="E67" i="1"/>
  <c r="E66" i="1"/>
  <c r="D65" i="1"/>
  <c r="C65" i="1"/>
  <c r="E65" i="1" s="1"/>
  <c r="E61" i="1"/>
  <c r="B61" i="1"/>
  <c r="E60" i="1"/>
  <c r="D60" i="1"/>
  <c r="C60" i="1"/>
  <c r="B60" i="1"/>
  <c r="D58" i="1"/>
  <c r="C58" i="1"/>
  <c r="E54" i="1"/>
  <c r="E53" i="1"/>
  <c r="E52" i="1"/>
  <c r="D52" i="1"/>
  <c r="C52" i="1"/>
  <c r="C50" i="1" s="1"/>
  <c r="C48" i="1" s="1"/>
  <c r="D50" i="1"/>
  <c r="D48" i="1" s="1"/>
  <c r="E41" i="1"/>
  <c r="E40" i="1"/>
  <c r="E39" i="1"/>
  <c r="E38" i="1"/>
  <c r="E37" i="1"/>
  <c r="E36" i="1"/>
  <c r="E35" i="1"/>
  <c r="E34" i="1"/>
  <c r="E33" i="1"/>
  <c r="E32" i="1"/>
  <c r="E31" i="1"/>
  <c r="D30" i="1"/>
  <c r="E30" i="1" s="1"/>
  <c r="C30" i="1"/>
  <c r="C29" i="1" s="1"/>
  <c r="C28" i="1" s="1"/>
  <c r="D29" i="1"/>
  <c r="D28" i="1" s="1"/>
  <c r="D12" i="1"/>
  <c r="D11" i="1" s="1"/>
  <c r="C12" i="1"/>
  <c r="C11" i="1" s="1"/>
  <c r="E28" i="1" l="1"/>
  <c r="D296" i="1"/>
  <c r="E298" i="1"/>
  <c r="D114" i="1"/>
  <c r="E116" i="1"/>
  <c r="E209" i="1"/>
  <c r="D207" i="1"/>
  <c r="E48" i="1"/>
  <c r="D337" i="1" s="1"/>
  <c r="C337" i="1"/>
  <c r="D46" i="1"/>
  <c r="E213" i="1"/>
  <c r="E303" i="1"/>
  <c r="D56" i="1"/>
  <c r="C343" i="1"/>
  <c r="E123" i="1"/>
  <c r="D343" i="1" s="1"/>
  <c r="D133" i="1"/>
  <c r="E135" i="1"/>
  <c r="D183" i="1"/>
  <c r="C250" i="1"/>
  <c r="C145" i="1" s="1"/>
  <c r="C296" i="1"/>
  <c r="E58" i="1"/>
  <c r="E50" i="1"/>
  <c r="C63" i="1"/>
  <c r="E63" i="1" s="1"/>
  <c r="E94" i="1"/>
  <c r="D149" i="1"/>
  <c r="D168" i="1"/>
  <c r="E252" i="1"/>
  <c r="D257" i="1"/>
  <c r="E257" i="1" s="1"/>
  <c r="E300" i="1"/>
  <c r="E29" i="1"/>
  <c r="E118" i="1"/>
  <c r="E125" i="1"/>
  <c r="E137" i="1"/>
  <c r="E185" i="1"/>
  <c r="D190" i="1"/>
  <c r="E190" i="1" s="1"/>
  <c r="E210" i="1"/>
  <c r="E218" i="1"/>
  <c r="E312" i="1"/>
  <c r="E158" i="1"/>
  <c r="E214" i="1"/>
  <c r="E254" i="1"/>
  <c r="E262" i="1"/>
  <c r="E70" i="1"/>
  <c r="D156" i="1"/>
  <c r="E156" i="1" s="1"/>
  <c r="D147" i="1" l="1"/>
  <c r="E149" i="1"/>
  <c r="E183" i="1"/>
  <c r="D353" i="1" s="1"/>
  <c r="C353" i="1"/>
  <c r="C56" i="1"/>
  <c r="C46" i="1" s="1"/>
  <c r="C44" i="1" s="1"/>
  <c r="C26" i="1" s="1"/>
  <c r="C24" i="1" s="1"/>
  <c r="C321" i="1" s="1"/>
  <c r="C342" i="1"/>
  <c r="D112" i="1"/>
  <c r="E112" i="1" s="1"/>
  <c r="E114" i="1"/>
  <c r="D342" i="1" s="1"/>
  <c r="D250" i="1"/>
  <c r="C338" i="1"/>
  <c r="E56" i="1"/>
  <c r="D338" i="1" s="1"/>
  <c r="C354" i="1"/>
  <c r="E207" i="1"/>
  <c r="D354" i="1" s="1"/>
  <c r="C347" i="1"/>
  <c r="E133" i="1"/>
  <c r="D347" i="1" s="1"/>
  <c r="E46" i="1"/>
  <c r="D166" i="1"/>
  <c r="E168" i="1"/>
  <c r="C356" i="1"/>
  <c r="E296" i="1"/>
  <c r="D356" i="1" s="1"/>
  <c r="E250" i="1" l="1"/>
  <c r="D355" i="1" s="1"/>
  <c r="C355" i="1"/>
  <c r="D145" i="1"/>
  <c r="E145" i="1" s="1"/>
  <c r="C351" i="1"/>
  <c r="E147" i="1"/>
  <c r="D351" i="1" s="1"/>
  <c r="E166" i="1"/>
  <c r="D352" i="1" s="1"/>
  <c r="C352" i="1"/>
  <c r="D44" i="1" l="1"/>
  <c r="E44" i="1" l="1"/>
  <c r="D26" i="1"/>
  <c r="D24" i="1" l="1"/>
  <c r="E26" i="1"/>
  <c r="D321" i="1" l="1"/>
  <c r="E24" i="1"/>
  <c r="C328" i="1" l="1"/>
  <c r="E321" i="1"/>
  <c r="D328" i="1" s="1"/>
</calcChain>
</file>

<file path=xl/sharedStrings.xml><?xml version="1.0" encoding="utf-8"?>
<sst xmlns="http://schemas.openxmlformats.org/spreadsheetml/2006/main" count="312" uniqueCount="188">
  <si>
    <t>PEMERINTAH KOTA YOGYAKARTA</t>
  </si>
  <si>
    <t>OPD : Kecamatan Ngampilan</t>
  </si>
  <si>
    <t>Catatan Atas Laporan Keuangan Tahun 2020</t>
  </si>
  <si>
    <t>LAPORAN REALISASI ANGGARAN</t>
  </si>
  <si>
    <t>A.</t>
  </si>
  <si>
    <t>PENDAPATAN</t>
  </si>
  <si>
    <t>No</t>
  </si>
  <si>
    <t>Uraian Pendapatan</t>
  </si>
  <si>
    <t>Anggaran 2020</t>
  </si>
  <si>
    <t>Realisasi 2020</t>
  </si>
  <si>
    <t xml:space="preserve">% </t>
  </si>
  <si>
    <t>1.1</t>
  </si>
  <si>
    <t>PENDAPATAN ASLI DAERAH</t>
  </si>
  <si>
    <t>1.1.1</t>
  </si>
  <si>
    <t>Hasil Retribusi Daerah</t>
  </si>
  <si>
    <t>Penjelasan realisasi:</t>
  </si>
  <si>
    <t>Realisasi Hasil Retribusi Daerah sebesar 0 % karena tidak ada target dan realisasi penerimaan dari Kecamatan Ngampilan</t>
  </si>
  <si>
    <t>B</t>
  </si>
  <si>
    <t>BELANJA</t>
  </si>
  <si>
    <t>NO</t>
  </si>
  <si>
    <t>ANGGARAN 2020</t>
  </si>
  <si>
    <t>REALISASI 2020</t>
  </si>
  <si>
    <t>%</t>
  </si>
  <si>
    <t>2.07.07</t>
  </si>
  <si>
    <t>KECAMATAN NGAMPILAN</t>
  </si>
  <si>
    <t>BELANJA DAERAH</t>
  </si>
  <si>
    <t>BELANJA TIDAK LANGSUNG</t>
  </si>
  <si>
    <t>BELANJA PEGAWAI</t>
  </si>
  <si>
    <t>Belanja Gaji dan Tunjangan</t>
  </si>
  <si>
    <t>Gaji Pokok PNS/Uang Representasi</t>
  </si>
  <si>
    <t>Tunjangan Keluarga</t>
  </si>
  <si>
    <t>Tunjangan Jabatan</t>
  </si>
  <si>
    <t>Tunjangan Fungsional</t>
  </si>
  <si>
    <t>Tunjangan Fungsional Umum</t>
  </si>
  <si>
    <t>Tunjangan Beras</t>
  </si>
  <si>
    <t>Tunjangan PPh/Tunjangan Khusus</t>
  </si>
  <si>
    <t>Pembulatan Gaji</t>
  </si>
  <si>
    <t>Iuran asuransi kesehatan</t>
  </si>
  <si>
    <t>Iuran Jaminan Kecelakaan Kerja</t>
  </si>
  <si>
    <t>Iuran jaminan Kematian</t>
  </si>
  <si>
    <t>BELANJA LANGSUNG</t>
  </si>
  <si>
    <t>2.1</t>
  </si>
  <si>
    <t>Program Pelayanan Administrasi Perkantoran</t>
  </si>
  <si>
    <t>2.1.1</t>
  </si>
  <si>
    <t>Penyediaan Rapat-rapat Koordinasi dan Konsultasi</t>
  </si>
  <si>
    <t>Belanja Barang dan Jasa</t>
  </si>
  <si>
    <t>Belanja Makanan dan  Minuman</t>
  </si>
  <si>
    <t>Belanja Makanan dan Minuman Rapat</t>
  </si>
  <si>
    <t>Belanja Makanan dan Minuman Harian Umum</t>
  </si>
  <si>
    <t>2.1.2</t>
  </si>
  <si>
    <t>Penyediaan Jasa, Peralatan dan Perlengkapan Kantor</t>
  </si>
  <si>
    <t>Belanja Pegawai</t>
  </si>
  <si>
    <t>Belanja Bahan Pakai Habis</t>
  </si>
  <si>
    <t>Belanja Alat Tulis Kantor</t>
  </si>
  <si>
    <t>Belanja Alat Listrik dan Elektronik</t>
  </si>
  <si>
    <t>Belanja Perangko, Materai dan Benda Pos</t>
  </si>
  <si>
    <t>Belanja Peralatan Kebersihan dan Bahan Pembersih</t>
  </si>
  <si>
    <t>Belanja Bahan/Material</t>
  </si>
  <si>
    <t>Belanja Bahan Komputer/Printer</t>
  </si>
  <si>
    <t>Belanja Alat – Alat/Perlengkapan Kantor/Rumah Tangga/Kerja</t>
  </si>
  <si>
    <t>Belanja Bahan/Alat Medis Pakai Habis ( BMPH/AMPH )</t>
  </si>
  <si>
    <t>Belanja Jasa Kantor</t>
  </si>
  <si>
    <t>Belanja Telepon</t>
  </si>
  <si>
    <t>Belanja Air</t>
  </si>
  <si>
    <t>Belanja Listrik</t>
  </si>
  <si>
    <t>Belanja Retribusi/Tiket</t>
  </si>
  <si>
    <t>Belanja Jasa Orang Perseorangan / Naban</t>
  </si>
  <si>
    <t>Belanja Perawatan Kendaraan Bermotor</t>
  </si>
  <si>
    <t>Belanja STNK</t>
  </si>
  <si>
    <t>Belanja Cetak dan Penggandaan</t>
  </si>
  <si>
    <t>Belanja Penggandaan</t>
  </si>
  <si>
    <t>Belanja Pemeliharaan</t>
  </si>
  <si>
    <t>Belanja Pemeliharaan Peralatan dan Perlengkapan Kantor/Kerja/Kerumahtanggaan/Komunikasi/studio</t>
  </si>
  <si>
    <t>Belanja Pemeliharaan Taman</t>
  </si>
  <si>
    <t>Belanja Pemeliharaan Kebersihan</t>
  </si>
  <si>
    <t>Belanja Pemeliharaan Komputer</t>
  </si>
  <si>
    <t>Belanja Modal</t>
  </si>
  <si>
    <t>Belanja Modal Pengadaan Perlengkapan Kantor</t>
  </si>
  <si>
    <t>Belanja Modal Pengadaan Almari</t>
  </si>
  <si>
    <t>Belanja Modal Pengadaan Filling Cabinet</t>
  </si>
  <si>
    <t>Belanja Modal Pengadaan Karpet</t>
  </si>
  <si>
    <t>Belanja Modal Pengadaan Kipas Angin</t>
  </si>
  <si>
    <t>Belanja Modal Pengadaan Rak</t>
  </si>
  <si>
    <t>Belanja Modal Pengadaan Komputer</t>
  </si>
  <si>
    <t>Belanja Modal Pengadaan Printer</t>
  </si>
  <si>
    <t>Belanja Modal Pengadaan Mebelair</t>
  </si>
  <si>
    <t>Belanja Modal Pengadaan Meja Rapat</t>
  </si>
  <si>
    <t>Belanja Modal Pengadaan Sofa/Kursi Ruang Tamu</t>
  </si>
  <si>
    <t>Belanja Modal Pengadaan Peralatan Dapur</t>
  </si>
  <si>
    <t>Belanja Modal Pengadaan Tabung Gas</t>
  </si>
  <si>
    <t>Belanja Modal Pengadaan Kompor Gas</t>
  </si>
  <si>
    <t>Belanja Modal Pengadaan Alat Peraga</t>
  </si>
  <si>
    <t>Belanja Modal Alat Peraga PAUD/TK</t>
  </si>
  <si>
    <t>2.2</t>
  </si>
  <si>
    <t>2.2.1</t>
  </si>
  <si>
    <t>Belanja PBB</t>
  </si>
  <si>
    <t>2.2.2</t>
  </si>
  <si>
    <t>Belanja Jasa Service</t>
  </si>
  <si>
    <t>Belanja Penggantian Suku Cadang</t>
  </si>
  <si>
    <t>Belanja Bahan Bakar Minyak/Gas dan Pelumas</t>
  </si>
  <si>
    <t>2.3</t>
  </si>
  <si>
    <t>2.3.1</t>
  </si>
  <si>
    <t>2.4</t>
  </si>
  <si>
    <t>2.4.1</t>
  </si>
  <si>
    <t>Honorarium  Non PNS</t>
  </si>
  <si>
    <t>Honorarium Tim Pelaksana Kegiatan</t>
  </si>
  <si>
    <t>Uang Piket</t>
  </si>
  <si>
    <t>Uang Piket Masyarakat</t>
  </si>
  <si>
    <t>Belanja Bahan/Alat-alat/Perlengkapan Kantor/Rumah Tangga/Kerja</t>
  </si>
  <si>
    <t>2.4.2</t>
  </si>
  <si>
    <t>Belanja Cetak</t>
  </si>
  <si>
    <t>2.4.3</t>
  </si>
  <si>
    <t>Belanja Dekorasi, Dokumentasi, Publikasi, Pembuatan Film</t>
  </si>
  <si>
    <t>Belanja Jasa Tenaga Ahli/Instruktur/Narasumber/Moderator</t>
  </si>
  <si>
    <t>Belanja Jasa Instruktur</t>
  </si>
  <si>
    <t>Belanja Jasa Narasumber</t>
  </si>
  <si>
    <t>Belanja Bantuan Transport dan Akomodasi</t>
  </si>
  <si>
    <t>Belanja Bantuan Transport Peserta</t>
  </si>
  <si>
    <t>2.4.4</t>
  </si>
  <si>
    <t>Belanja Bahan Percontohan</t>
  </si>
  <si>
    <t>Belanja Jasa kantor</t>
  </si>
  <si>
    <t>Belanja Kawat/Faksimile/Internet</t>
  </si>
  <si>
    <t>Belanja Jasa Orang Perseorangan/Naban</t>
  </si>
  <si>
    <t>Belanja Pemeliharaan Sarana Prasarana Fasilitas Umum</t>
  </si>
  <si>
    <t>Belanja Modal Pengadaan Konstruksi/Pembelian*) Bangunan</t>
  </si>
  <si>
    <t>Belanja Modal Konstruksi/Pembelian*) Bangunan MCK/Sumur/SPAH</t>
  </si>
  <si>
    <t>Belanja Modal Perbaikan/Renovasi</t>
  </si>
  <si>
    <t>Belanja Modal Perbaikan/Renovasi Konstruksi Jaringan Air</t>
  </si>
  <si>
    <t>Belanja Modal Perbaikan/Renovasi Konstruksi/Bangunan</t>
  </si>
  <si>
    <t>2.4.5</t>
  </si>
  <si>
    <t>Belanja Bahan /Alat Medis Pakai Habis ( BMPH/AMPH )</t>
  </si>
  <si>
    <t>Belanja Jasa konsultansi</t>
  </si>
  <si>
    <t>Belanja Jasa Konsultansi Perencanaan</t>
  </si>
  <si>
    <t>Belanja Jasa Konsultansi Pengawasan</t>
  </si>
  <si>
    <t>Belanja Modal Pengadaan Alat-alat Kedokteran</t>
  </si>
  <si>
    <t>Belanja Modal Pengadaan Alat-alat Kesehatan</t>
  </si>
  <si>
    <t>Belanja Modal Perbaikan/Renovasi Konstruksi jalan</t>
  </si>
  <si>
    <t>2.4.6</t>
  </si>
  <si>
    <t>Belanja Makanan dan Minuman Petugas Operasional/Survey/Monitorung</t>
  </si>
  <si>
    <t>Belanja Pemeliharaan Penerangan Jalan Umum</t>
  </si>
  <si>
    <t>JUMLAH</t>
  </si>
  <si>
    <t>Penjelasan Pencapaian Kinerja  :</t>
  </si>
  <si>
    <t>Belanja</t>
  </si>
  <si>
    <t>Realisasi</t>
  </si>
  <si>
    <t>Alasan</t>
  </si>
  <si>
    <t>Belanja Operasi terdiri dari Belanja Pegawai dan Belanja Barang dan Jasa</t>
  </si>
  <si>
    <t>Penjelasan Pencapaian Kinerja Per Kegiatan :</t>
  </si>
  <si>
    <t>Program Peningkatan Sarana dan Prasarana Aparatur</t>
  </si>
  <si>
    <t>Pemeliharaan Rutin/Berkala Gedung/Bangunan Kantor</t>
  </si>
  <si>
    <t>Pemeliharaan Rutin/Berkala Kendaraan Dinas/Operasional</t>
  </si>
  <si>
    <t>Program Peningkatan Pengembangan Sistem Pelaporan Capaian Kinerja dan Keuangan</t>
  </si>
  <si>
    <t>Penyusunan Dokumen Perencanaan, Pengendalian dan Laporan Capaian Kinerja SKPD</t>
  </si>
  <si>
    <t>Program Peningkatan Pelayanan dan Pemberdayaan Masyarakat Berbasis Kewilayahan Kecamatan Ngampilan</t>
  </si>
  <si>
    <t>Penyelenggaraan Pemerintahan, Ketentraman dan Ketertiban Kecamatan Ngampilan</t>
  </si>
  <si>
    <t>Penyelenggaraan Pelayanan, Informasi, dan Pengaduan Masyarakat Kecamatan Ngampilan</t>
  </si>
  <si>
    <t>Pembinaan Sosial dan Budaya Masyarakat Kecamatan Ngampilan</t>
  </si>
  <si>
    <t>Pembinaan Ekonomi, Sosial dan Budaya Masyarakat Kelurahan Ngampilan</t>
  </si>
  <si>
    <t>Pembinaan Ekonomi, Sosial dan Budaya Masyarakat Kelurahan Notoprajan</t>
  </si>
  <si>
    <t>Penyelenggaraan Pembangunan Wilayah Kecamatan Ngampilan</t>
  </si>
  <si>
    <t>N E R A C A</t>
  </si>
  <si>
    <t>1.</t>
  </si>
  <si>
    <t>Saldo Kas di Bendahara  per 31 Desember 2019 terdiri dari  :</t>
  </si>
  <si>
    <t>1)  Kas di Bendahara Pengeluaran</t>
  </si>
  <si>
    <t>2) Kas di Bendahara Pembantu Pengeluaran</t>
  </si>
  <si>
    <t>3)  Kas di Bendahara Penerimaan</t>
  </si>
  <si>
    <t>2.</t>
  </si>
  <si>
    <t>Saldo piutang per 31 Desember 2020 terdiri dari  :</t>
  </si>
  <si>
    <t>3.</t>
  </si>
  <si>
    <t>Saldo persediaan bahan habis pakai per 31 Desember 2020 terdiri dari  :</t>
  </si>
  <si>
    <t>Persediaan materai</t>
  </si>
  <si>
    <t>Persediaan ATK</t>
  </si>
  <si>
    <t>Persediaan Alat Listrik</t>
  </si>
  <si>
    <t>Persediaan Peralatan Kebersihan dan Bahan Pembersih</t>
  </si>
  <si>
    <t>Persediaan Bahan Komputer</t>
  </si>
  <si>
    <t>Persediaan Perlengkapan Rumah Tangga</t>
  </si>
  <si>
    <t>Persediaan Cetakan</t>
  </si>
  <si>
    <t>4.</t>
  </si>
  <si>
    <t>Tanah</t>
  </si>
  <si>
    <t>Peralatan dan Mesin</t>
  </si>
  <si>
    <t>Bangunan Gedung</t>
  </si>
  <si>
    <t>Jalan, Irigasi dan Jaringan</t>
  </si>
  <si>
    <t>Aktiva Tetap Lainnya</t>
  </si>
  <si>
    <t>Bangunan dalam Pengerjaan</t>
  </si>
  <si>
    <t>Yogyakarta, 30 Desember 2020</t>
  </si>
  <si>
    <t>CAMAT NGAMPILAN</t>
  </si>
  <si>
    <t>Drs. Tur Arya Warih</t>
  </si>
  <si>
    <t>NIP. 19650917 198602 1 004</t>
  </si>
  <si>
    <t xml:space="preserve">Penambahan Aset Tetap selama tahun 2020 yang berasal dari belanja modal dan hibah terdiri dari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</si>
</sst>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#,##0.00_);\(#,##0.00\);\-"/>
    <numFmt numFmtId="166" formatCode="_(* #,##0.00_);_(* \(#,##0.00\);_(* &quot;-&quot;_);_(@_)"/>
    <numFmt numFmtId="167" formatCode="_(&quot;Rp&quot;* #,##0_);_(&quot;Rp&quot;* \(#,##0\);_(&quot;Rp&quot;* &quot;-&quot;_);_(@_)"/>
    <numFmt numFmtId="168" formatCode="_(* #,##0.00_);_(* \(#,##0.00\);_(* &quot;-&quot;??_);_(@_)"/>
    <numFmt numFmtId="169" formatCode="_(&quot;Rp&quot;* #,##0.00_);_(&quot;Rp&quot;* \(#,##0.00\);_(&quot;Rp&quot;* &quot;-&quot;??_);_(@_)"/>
    <numFmt numFmtId="170" formatCode="&quot;Rp&quot;#,##0_);\(&quot;Rp&quot;#,##0\)"/>
    <numFmt numFmtId="171" formatCode="_(&quot;Rp&quot;* #,##0.00_);_(&quot;Rp&quot;* \(#,##0.00\);_(&quot;Rp&quot;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u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</font>
    <font>
      <u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4" applyFont="1"/>
    <xf numFmtId="0" fontId="5" fillId="0" borderId="0" xfId="0" applyFont="1" applyAlignment="1">
      <alignment vertical="top"/>
    </xf>
    <xf numFmtId="164" fontId="4" fillId="0" borderId="0" xfId="5" applyFont="1" applyBorder="1"/>
    <xf numFmtId="0" fontId="4" fillId="0" borderId="0" xfId="4" applyFont="1" applyAlignment="1">
      <alignment horizontal="left"/>
    </xf>
    <xf numFmtId="0" fontId="6" fillId="0" borderId="0" xfId="4" applyFont="1"/>
    <xf numFmtId="0" fontId="7" fillId="0" borderId="0" xfId="4" applyFont="1"/>
    <xf numFmtId="0" fontId="8" fillId="0" borderId="0" xfId="4" applyFont="1" applyAlignment="1">
      <alignment horizontal="center"/>
    </xf>
    <xf numFmtId="0" fontId="8" fillId="0" borderId="0" xfId="4" applyFont="1"/>
    <xf numFmtId="0" fontId="8" fillId="0" borderId="1" xfId="4" applyFont="1" applyBorder="1" applyAlignment="1">
      <alignment horizontal="center" vertical="center"/>
    </xf>
    <xf numFmtId="164" fontId="8" fillId="0" borderId="1" xfId="5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9" fillId="0" borderId="2" xfId="4" applyFont="1" applyBorder="1" applyAlignment="1">
      <alignment horizontal="center" vertical="top"/>
    </xf>
    <xf numFmtId="0" fontId="9" fillId="0" borderId="2" xfId="4" applyFont="1" applyBorder="1" applyAlignment="1">
      <alignment horizontal="left" vertical="top"/>
    </xf>
    <xf numFmtId="164" fontId="9" fillId="0" borderId="2" xfId="5" applyFont="1" applyBorder="1" applyAlignment="1">
      <alignment horizontal="center" vertical="top"/>
    </xf>
    <xf numFmtId="2" fontId="10" fillId="0" borderId="3" xfId="4" applyNumberFormat="1" applyFont="1" applyBorder="1" applyAlignment="1">
      <alignment horizontal="center" vertical="top"/>
    </xf>
    <xf numFmtId="0" fontId="4" fillId="0" borderId="4" xfId="4" applyFont="1" applyBorder="1" applyAlignment="1">
      <alignment vertical="top" wrapText="1"/>
    </xf>
    <xf numFmtId="0" fontId="9" fillId="0" borderId="5" xfId="4" applyFont="1" applyBorder="1" applyAlignment="1">
      <alignment horizontal="center" vertical="top"/>
    </xf>
    <xf numFmtId="0" fontId="9" fillId="0" borderId="5" xfId="4" applyFont="1" applyBorder="1" applyAlignment="1">
      <alignment horizontal="left" vertical="top"/>
    </xf>
    <xf numFmtId="164" fontId="9" fillId="0" borderId="5" xfId="5" applyFont="1" applyBorder="1" applyAlignment="1">
      <alignment horizontal="center" vertical="top"/>
    </xf>
    <xf numFmtId="10" fontId="11" fillId="0" borderId="3" xfId="3" applyNumberFormat="1" applyFont="1" applyFill="1" applyBorder="1" applyAlignment="1">
      <alignment horizontal="center" vertical="top"/>
    </xf>
    <xf numFmtId="0" fontId="12" fillId="0" borderId="5" xfId="4" applyFont="1" applyBorder="1" applyAlignment="1">
      <alignment horizontal="center" vertical="top"/>
    </xf>
    <xf numFmtId="0" fontId="12" fillId="0" borderId="5" xfId="4" applyFont="1" applyBorder="1" applyAlignment="1">
      <alignment horizontal="left" vertical="top"/>
    </xf>
    <xf numFmtId="164" fontId="12" fillId="0" borderId="5" xfId="5" applyFont="1" applyBorder="1" applyAlignment="1">
      <alignment horizontal="center" vertical="top"/>
    </xf>
    <xf numFmtId="10" fontId="13" fillId="0" borderId="3" xfId="3" applyNumberFormat="1" applyFont="1" applyFill="1" applyBorder="1" applyAlignment="1">
      <alignment horizontal="center" vertical="top"/>
    </xf>
    <xf numFmtId="0" fontId="9" fillId="0" borderId="6" xfId="4" applyFont="1" applyBorder="1" applyAlignment="1">
      <alignment horizontal="center" vertical="top"/>
    </xf>
    <xf numFmtId="0" fontId="12" fillId="0" borderId="6" xfId="4" applyFont="1" applyBorder="1" applyAlignment="1">
      <alignment vertical="top"/>
    </xf>
    <xf numFmtId="164" fontId="12" fillId="0" borderId="6" xfId="5" applyFont="1" applyBorder="1" applyAlignment="1">
      <alignment horizontal="center" vertical="top"/>
    </xf>
    <xf numFmtId="0" fontId="12" fillId="0" borderId="6" xfId="4" applyFont="1" applyBorder="1" applyAlignment="1">
      <alignment horizontal="center" vertical="top"/>
    </xf>
    <xf numFmtId="0" fontId="4" fillId="0" borderId="0" xfId="4" applyFont="1" applyAlignment="1">
      <alignment horizontal="center"/>
    </xf>
    <xf numFmtId="0" fontId="14" fillId="0" borderId="0" xfId="4" applyFont="1"/>
    <xf numFmtId="0" fontId="15" fillId="0" borderId="0" xfId="4" applyFont="1" applyAlignment="1">
      <alignment horizontal="left"/>
    </xf>
    <xf numFmtId="0" fontId="5" fillId="0" borderId="0" xfId="0" applyFont="1" applyAlignment="1">
      <alignment horizontal="center" vertical="top"/>
    </xf>
    <xf numFmtId="0" fontId="5" fillId="0" borderId="7" xfId="0" applyFont="1" applyBorder="1" applyAlignment="1">
      <alignment horizontal="left" vertical="top" indent="1"/>
    </xf>
    <xf numFmtId="0" fontId="5" fillId="0" borderId="7" xfId="0" applyFont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indent="1"/>
    </xf>
    <xf numFmtId="39" fontId="17" fillId="0" borderId="10" xfId="0" applyNumberFormat="1" applyFont="1" applyBorder="1" applyAlignment="1">
      <alignment horizontal="right" vertical="center"/>
    </xf>
    <xf numFmtId="39" fontId="17" fillId="0" borderId="10" xfId="2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indent="1"/>
    </xf>
    <xf numFmtId="39" fontId="18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indent="1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left" vertical="center" wrapText="1" indent="1"/>
    </xf>
    <xf numFmtId="0" fontId="19" fillId="0" borderId="10" xfId="0" applyFont="1" applyBorder="1" applyAlignment="1">
      <alignment horizontal="left" vertical="top" wrapText="1" indent="1"/>
    </xf>
    <xf numFmtId="165" fontId="19" fillId="0" borderId="10" xfId="0" applyNumberFormat="1" applyFont="1" applyBorder="1" applyAlignment="1">
      <alignment horizontal="right" vertical="top" wrapText="1" indent="1"/>
    </xf>
    <xf numFmtId="0" fontId="5" fillId="0" borderId="10" xfId="0" applyFont="1" applyBorder="1" applyAlignment="1">
      <alignment horizontal="right" vertical="top" indent="1"/>
    </xf>
    <xf numFmtId="0" fontId="19" fillId="0" borderId="10" xfId="0" applyFont="1" applyBorder="1" applyAlignment="1">
      <alignment horizontal="left" vertical="top" wrapText="1" indent="1" readingOrder="1"/>
    </xf>
    <xf numFmtId="0" fontId="20" fillId="0" borderId="10" xfId="0" applyFont="1" applyBorder="1" applyAlignment="1">
      <alignment horizontal="left" vertical="top" wrapText="1" indent="1"/>
    </xf>
    <xf numFmtId="165" fontId="20" fillId="0" borderId="10" xfId="0" applyNumberFormat="1" applyFont="1" applyBorder="1" applyAlignment="1">
      <alignment horizontal="right" vertical="center" wrapText="1" indent="1"/>
    </xf>
    <xf numFmtId="0" fontId="5" fillId="0" borderId="10" xfId="0" applyFont="1" applyBorder="1" applyAlignment="1">
      <alignment horizontal="right" vertical="top" indent="2"/>
    </xf>
    <xf numFmtId="165" fontId="19" fillId="0" borderId="10" xfId="0" applyNumberFormat="1" applyFont="1" applyBorder="1" applyAlignment="1">
      <alignment horizontal="right" vertical="top" wrapText="1" indent="2"/>
    </xf>
    <xf numFmtId="0" fontId="21" fillId="0" borderId="0" xfId="0" applyFont="1" applyAlignment="1">
      <alignment vertical="top"/>
    </xf>
    <xf numFmtId="165" fontId="20" fillId="0" borderId="10" xfId="0" applyNumberFormat="1" applyFont="1" applyBorder="1" applyAlignment="1">
      <alignment horizontal="right" vertical="top" wrapText="1" indent="2"/>
    </xf>
    <xf numFmtId="165" fontId="19" fillId="0" borderId="10" xfId="0" applyNumberFormat="1" applyFont="1" applyBorder="1" applyAlignment="1">
      <alignment horizontal="righ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0" fontId="19" fillId="2" borderId="10" xfId="0" applyFont="1" applyFill="1" applyBorder="1" applyAlignment="1">
      <alignment horizontal="left" vertical="center" wrapText="1" indent="1"/>
    </xf>
    <xf numFmtId="165" fontId="19" fillId="2" borderId="10" xfId="0" applyNumberFormat="1" applyFont="1" applyFill="1" applyBorder="1" applyAlignment="1">
      <alignment horizontal="right" vertical="center" wrapText="1" indent="1"/>
    </xf>
    <xf numFmtId="39" fontId="17" fillId="2" borderId="10" xfId="2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 indent="1"/>
    </xf>
    <xf numFmtId="165" fontId="12" fillId="0" borderId="10" xfId="0" applyNumberFormat="1" applyFont="1" applyBorder="1" applyAlignment="1">
      <alignment horizontal="right" vertical="center" wrapText="1" indent="1"/>
    </xf>
    <xf numFmtId="0" fontId="12" fillId="2" borderId="10" xfId="0" applyFont="1" applyFill="1" applyBorder="1" applyAlignment="1">
      <alignment horizontal="left" vertical="center" wrapText="1" indent="1"/>
    </xf>
    <xf numFmtId="165" fontId="12" fillId="2" borderId="10" xfId="0" applyNumberFormat="1" applyFont="1" applyFill="1" applyBorder="1" applyAlignment="1">
      <alignment horizontal="right" vertical="center" wrapText="1" indent="1"/>
    </xf>
    <xf numFmtId="0" fontId="16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left" vertical="top" wrapText="1" indent="1"/>
    </xf>
    <xf numFmtId="0" fontId="20" fillId="0" borderId="8" xfId="0" applyFont="1" applyBorder="1" applyAlignment="1">
      <alignment horizontal="left" vertical="center" wrapText="1" indent="1"/>
    </xf>
    <xf numFmtId="165" fontId="20" fillId="0" borderId="8" xfId="0" applyNumberFormat="1" applyFont="1" applyBorder="1" applyAlignment="1">
      <alignment horizontal="right" vertical="center" wrapText="1" indent="1"/>
    </xf>
    <xf numFmtId="39" fontId="17" fillId="0" borderId="8" xfId="2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left" vertical="top" wrapText="1" indent="1"/>
    </xf>
    <xf numFmtId="0" fontId="20" fillId="0" borderId="9" xfId="0" applyFont="1" applyBorder="1" applyAlignment="1">
      <alignment horizontal="left" vertical="center" wrapText="1" indent="1"/>
    </xf>
    <xf numFmtId="165" fontId="20" fillId="0" borderId="9" xfId="0" applyNumberFormat="1" applyFont="1" applyBorder="1" applyAlignment="1">
      <alignment horizontal="right" vertical="center" wrapText="1" indent="1"/>
    </xf>
    <xf numFmtId="39" fontId="17" fillId="0" borderId="9" xfId="2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top" wrapText="1" indent="1"/>
    </xf>
    <xf numFmtId="0" fontId="5" fillId="0" borderId="4" xfId="0" applyFont="1" applyBorder="1" applyAlignment="1">
      <alignment vertical="top"/>
    </xf>
    <xf numFmtId="165" fontId="20" fillId="0" borderId="10" xfId="0" applyNumberFormat="1" applyFont="1" applyBorder="1" applyAlignment="1">
      <alignment horizontal="right" vertical="top" wrapText="1" indent="1"/>
    </xf>
    <xf numFmtId="0" fontId="21" fillId="0" borderId="10" xfId="0" applyFont="1" applyBorder="1" applyAlignment="1">
      <alignment horizontal="left" vertical="top" indent="1"/>
    </xf>
    <xf numFmtId="0" fontId="16" fillId="0" borderId="0" xfId="0" applyFont="1" applyAlignment="1">
      <alignment vertical="top"/>
    </xf>
    <xf numFmtId="0" fontId="5" fillId="0" borderId="10" xfId="0" applyFont="1" applyBorder="1" applyAlignment="1">
      <alignment horizontal="right" vertical="center" indent="1"/>
    </xf>
    <xf numFmtId="0" fontId="19" fillId="0" borderId="8" xfId="0" applyFont="1" applyBorder="1" applyAlignment="1">
      <alignment horizontal="left" vertical="top" wrapText="1" indent="1"/>
    </xf>
    <xf numFmtId="0" fontId="19" fillId="0" borderId="9" xfId="0" applyFont="1" applyBorder="1" applyAlignment="1">
      <alignment horizontal="left" vertical="top" wrapText="1" indent="1"/>
    </xf>
    <xf numFmtId="165" fontId="19" fillId="0" borderId="0" xfId="0" applyNumberFormat="1" applyFont="1" applyAlignment="1">
      <alignment horizontal="right" vertical="center" wrapText="1" indent="1"/>
    </xf>
    <xf numFmtId="165" fontId="20" fillId="0" borderId="0" xfId="0" applyNumberFormat="1" applyFont="1" applyAlignment="1">
      <alignment horizontal="right" vertical="center" wrapText="1" indent="1"/>
    </xf>
    <xf numFmtId="0" fontId="5" fillId="0" borderId="0" xfId="0" applyFont="1" applyAlignment="1">
      <alignment horizontal="right" vertical="center" indent="1"/>
    </xf>
    <xf numFmtId="0" fontId="21" fillId="0" borderId="0" xfId="0" applyFont="1" applyAlignment="1">
      <alignment vertical="center"/>
    </xf>
    <xf numFmtId="165" fontId="12" fillId="0" borderId="0" xfId="0" applyNumberFormat="1" applyFont="1" applyAlignment="1">
      <alignment horizontal="right" vertical="center" wrapText="1" indent="1"/>
    </xf>
    <xf numFmtId="0" fontId="5" fillId="0" borderId="10" xfId="0" applyFont="1" applyBorder="1" applyAlignment="1">
      <alignment horizontal="right" vertical="center" wrapText="1" indent="1"/>
    </xf>
    <xf numFmtId="165" fontId="12" fillId="2" borderId="0" xfId="0" applyNumberFormat="1" applyFont="1" applyFill="1" applyAlignment="1">
      <alignment horizontal="right" vertical="center" wrapText="1" indent="1"/>
    </xf>
    <xf numFmtId="165" fontId="20" fillId="0" borderId="11" xfId="0" applyNumberFormat="1" applyFont="1" applyBorder="1" applyAlignment="1">
      <alignment horizontal="right" vertical="center" wrapText="1" indent="1"/>
    </xf>
    <xf numFmtId="165" fontId="20" fillId="0" borderId="12" xfId="0" applyNumberFormat="1" applyFont="1" applyBorder="1" applyAlignment="1">
      <alignment horizontal="right" vertical="center" wrapText="1" indent="1"/>
    </xf>
    <xf numFmtId="0" fontId="20" fillId="2" borderId="10" xfId="0" applyFont="1" applyFill="1" applyBorder="1" applyAlignment="1">
      <alignment horizontal="left" vertical="center" wrapText="1" indent="1"/>
    </xf>
    <xf numFmtId="165" fontId="20" fillId="2" borderId="10" xfId="0" applyNumberFormat="1" applyFont="1" applyFill="1" applyBorder="1" applyAlignment="1">
      <alignment horizontal="right" vertical="center" wrapText="1" indent="1"/>
    </xf>
    <xf numFmtId="165" fontId="20" fillId="2" borderId="0" xfId="0" applyNumberFormat="1" applyFont="1" applyFill="1" applyAlignment="1">
      <alignment horizontal="right" vertical="center" wrapText="1" indent="1"/>
    </xf>
    <xf numFmtId="0" fontId="5" fillId="0" borderId="8" xfId="0" applyFont="1" applyBorder="1" applyAlignment="1">
      <alignment horizontal="left" vertical="top" indent="1"/>
    </xf>
    <xf numFmtId="165" fontId="20" fillId="0" borderId="8" xfId="0" applyNumberFormat="1" applyFont="1" applyBorder="1" applyAlignment="1">
      <alignment horizontal="right" vertical="top" wrapText="1" indent="2"/>
    </xf>
    <xf numFmtId="0" fontId="5" fillId="0" borderId="4" xfId="0" applyFont="1" applyBorder="1" applyAlignment="1">
      <alignment horizontal="left" vertical="top" indent="1"/>
    </xf>
    <xf numFmtId="0" fontId="5" fillId="0" borderId="0" xfId="0" applyFont="1" applyAlignment="1">
      <alignment horizontal="right" vertical="top"/>
    </xf>
    <xf numFmtId="0" fontId="22" fillId="0" borderId="4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 indent="1" readingOrder="1"/>
    </xf>
    <xf numFmtId="165" fontId="23" fillId="0" borderId="0" xfId="0" applyNumberFormat="1" applyFont="1" applyAlignment="1">
      <alignment horizontal="right" vertical="center" wrapText="1"/>
    </xf>
    <xf numFmtId="165" fontId="23" fillId="0" borderId="10" xfId="0" applyNumberFormat="1" applyFont="1" applyBorder="1" applyAlignment="1">
      <alignment horizontal="right" vertical="center" wrapText="1"/>
    </xf>
    <xf numFmtId="39" fontId="24" fillId="0" borderId="10" xfId="2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5" fillId="0" borderId="13" xfId="0" applyFont="1" applyBorder="1" applyAlignment="1">
      <alignment horizontal="left" vertical="top" indent="1"/>
    </xf>
    <xf numFmtId="0" fontId="19" fillId="0" borderId="14" xfId="0" applyFont="1" applyBorder="1" applyAlignment="1">
      <alignment horizontal="left" vertical="top" wrapText="1" indent="1" readingOrder="1"/>
    </xf>
    <xf numFmtId="0" fontId="5" fillId="0" borderId="7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Alignment="1">
      <alignment horizontal="left" vertical="top" indent="1"/>
    </xf>
    <xf numFmtId="0" fontId="25" fillId="0" borderId="0" xfId="0" applyFont="1" applyAlignment="1">
      <alignment horizontal="left" vertical="top" wrapText="1" indent="1" readingOrder="1"/>
    </xf>
    <xf numFmtId="0" fontId="25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top" indent="1"/>
    </xf>
    <xf numFmtId="164" fontId="8" fillId="0" borderId="1" xfId="5" applyFont="1" applyFill="1" applyBorder="1" applyAlignment="1">
      <alignment horizontal="center" vertical="center"/>
    </xf>
    <xf numFmtId="0" fontId="12" fillId="0" borderId="1" xfId="4" quotePrefix="1" applyFont="1" applyBorder="1" applyAlignment="1">
      <alignment horizontal="center" vertical="center" wrapText="1"/>
    </xf>
    <xf numFmtId="0" fontId="12" fillId="0" borderId="1" xfId="4" applyFont="1" applyBorder="1" applyAlignment="1">
      <alignment vertical="center" wrapText="1"/>
    </xf>
    <xf numFmtId="166" fontId="11" fillId="0" borderId="1" xfId="5" applyNumberFormat="1" applyFont="1" applyBorder="1" applyAlignment="1">
      <alignment vertical="center" wrapText="1"/>
    </xf>
    <xf numFmtId="2" fontId="11" fillId="0" borderId="1" xfId="3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 indent="1" readingOrder="1"/>
    </xf>
    <xf numFmtId="0" fontId="20" fillId="0" borderId="0" xfId="0" applyFont="1" applyAlignment="1">
      <alignment horizontal="center" vertical="top" wrapText="1"/>
    </xf>
    <xf numFmtId="0" fontId="22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top" wrapText="1" indent="1"/>
    </xf>
    <xf numFmtId="0" fontId="23" fillId="0" borderId="1" xfId="0" applyFont="1" applyBorder="1" applyAlignment="1">
      <alignment horizontal="left" vertical="top" wrapText="1" indent="1"/>
    </xf>
    <xf numFmtId="165" fontId="19" fillId="0" borderId="1" xfId="0" applyNumberFormat="1" applyFont="1" applyBorder="1" applyAlignment="1">
      <alignment horizontal="right" vertical="top" wrapText="1"/>
    </xf>
    <xf numFmtId="165" fontId="19" fillId="0" borderId="15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horizontal="left" vertical="top" wrapText="1" indent="1"/>
    </xf>
    <xf numFmtId="165" fontId="19" fillId="0" borderId="10" xfId="0" applyNumberFormat="1" applyFont="1" applyBorder="1" applyAlignment="1">
      <alignment horizontal="right" vertical="top" wrapText="1"/>
    </xf>
    <xf numFmtId="165" fontId="19" fillId="0" borderId="4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 indent="1" readingOrder="1"/>
    </xf>
    <xf numFmtId="165" fontId="20" fillId="0" borderId="10" xfId="0" applyNumberFormat="1" applyFont="1" applyBorder="1" applyAlignment="1">
      <alignment horizontal="right" vertical="top" wrapText="1"/>
    </xf>
    <xf numFmtId="165" fontId="19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21" fillId="0" borderId="4" xfId="0" applyFont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 indent="1" readingOrder="1"/>
    </xf>
    <xf numFmtId="0" fontId="0" fillId="0" borderId="0" xfId="0" applyAlignment="1">
      <alignment vertical="top"/>
    </xf>
    <xf numFmtId="0" fontId="20" fillId="0" borderId="4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wrapText="1" indent="1" readingOrder="1"/>
    </xf>
    <xf numFmtId="165" fontId="20" fillId="0" borderId="10" xfId="0" applyNumberFormat="1" applyFont="1" applyBorder="1" applyAlignment="1">
      <alignment horizontal="right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0" fontId="13" fillId="0" borderId="0" xfId="4" applyFont="1"/>
    <xf numFmtId="164" fontId="13" fillId="0" borderId="0" xfId="5" applyFont="1"/>
    <xf numFmtId="0" fontId="13" fillId="0" borderId="0" xfId="4" applyFont="1" applyAlignment="1">
      <alignment horizontal="left"/>
    </xf>
    <xf numFmtId="0" fontId="27" fillId="0" borderId="0" xfId="4" applyFont="1"/>
    <xf numFmtId="0" fontId="13" fillId="0" borderId="0" xfId="4" applyFont="1" applyAlignment="1">
      <alignment horizontal="center"/>
    </xf>
    <xf numFmtId="167" fontId="13" fillId="0" borderId="0" xfId="4" applyNumberFormat="1" applyFont="1"/>
    <xf numFmtId="169" fontId="13" fillId="0" borderId="0" xfId="6" applyNumberFormat="1" applyFont="1" applyBorder="1"/>
    <xf numFmtId="167" fontId="13" fillId="0" borderId="0" xfId="4" applyNumberFormat="1" applyFont="1" applyAlignment="1">
      <alignment horizontal="center"/>
    </xf>
    <xf numFmtId="170" fontId="13" fillId="0" borderId="0" xfId="4" applyNumberFormat="1" applyFont="1"/>
    <xf numFmtId="0" fontId="13" fillId="0" borderId="0" xfId="4" applyFont="1" applyAlignment="1">
      <alignment horizontal="center" vertical="top"/>
    </xf>
    <xf numFmtId="167" fontId="13" fillId="0" borderId="0" xfId="4" applyNumberFormat="1" applyFont="1" applyAlignment="1">
      <alignment horizontal="left" wrapText="1"/>
    </xf>
    <xf numFmtId="167" fontId="11" fillId="0" borderId="21" xfId="4" applyNumberFormat="1" applyFont="1" applyBorder="1"/>
    <xf numFmtId="0" fontId="28" fillId="0" borderId="0" xfId="4" applyFont="1"/>
    <xf numFmtId="171" fontId="12" fillId="0" borderId="0" xfId="4" applyNumberFormat="1" applyFont="1"/>
    <xf numFmtId="171" fontId="13" fillId="0" borderId="0" xfId="4" applyNumberFormat="1" applyFont="1"/>
    <xf numFmtId="167" fontId="13" fillId="0" borderId="0" xfId="4" applyNumberFormat="1" applyFont="1" applyAlignment="1">
      <alignment horizontal="left" vertical="top" wrapText="1"/>
    </xf>
    <xf numFmtId="171" fontId="29" fillId="0" borderId="0" xfId="4" applyNumberFormat="1" applyFont="1"/>
    <xf numFmtId="171" fontId="12" fillId="0" borderId="11" xfId="4" applyNumberFormat="1" applyFont="1" applyBorder="1"/>
    <xf numFmtId="171" fontId="28" fillId="0" borderId="0" xfId="4" applyNumberFormat="1" applyFont="1"/>
    <xf numFmtId="171" fontId="9" fillId="0" borderId="7" xfId="0" applyNumberFormat="1" applyFont="1" applyBorder="1" applyAlignment="1">
      <alignment vertical="top"/>
    </xf>
    <xf numFmtId="164" fontId="30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4" fontId="24" fillId="0" borderId="0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39" fontId="24" fillId="0" borderId="13" xfId="2" applyNumberFormat="1" applyFont="1" applyFill="1" applyBorder="1" applyAlignment="1">
      <alignment horizontal="center" vertical="center"/>
    </xf>
    <xf numFmtId="39" fontId="24" fillId="0" borderId="20" xfId="2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8" fillId="0" borderId="10" xfId="4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4" applyFont="1" applyAlignment="1">
      <alignment horizontal="center"/>
    </xf>
    <xf numFmtId="0" fontId="4" fillId="0" borderId="0" xfId="4" applyFont="1" applyAlignment="1">
      <alignment horizontal="left" wrapText="1"/>
    </xf>
    <xf numFmtId="0" fontId="8" fillId="0" borderId="1" xfId="4" applyFont="1" applyBorder="1" applyAlignment="1">
      <alignment horizontal="center" vertical="center"/>
    </xf>
    <xf numFmtId="0" fontId="12" fillId="0" borderId="15" xfId="4" applyFont="1" applyBorder="1" applyAlignment="1">
      <alignment horizontal="left" vertical="center" wrapText="1"/>
    </xf>
    <xf numFmtId="0" fontId="12" fillId="0" borderId="16" xfId="4" applyFont="1" applyBorder="1" applyAlignment="1">
      <alignment horizontal="left" vertical="center" wrapText="1"/>
    </xf>
  </cellXfs>
  <cellStyles count="7">
    <cellStyle name="Comma" xfId="1" builtinId="3"/>
    <cellStyle name="Comma [0]" xfId="2" builtinId="6"/>
    <cellStyle name="Comma [0] 3" xfId="5"/>
    <cellStyle name="Comma 2" xfId="6"/>
    <cellStyle name="Normal" xfId="0" builtinId="0"/>
    <cellStyle name="Normal_Form Neraca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9\Bendahara%20Pengeluaran%202019\LR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2019"/>
      <sheetName val="CALK 2019"/>
      <sheetName val="CALK 2016"/>
      <sheetName val="Sheet1"/>
    </sheetNames>
    <sheetDataSet>
      <sheetData sheetId="0">
        <row r="44">
          <cell r="C44">
            <v>57180000</v>
          </cell>
        </row>
        <row r="52">
          <cell r="B52" t="str">
            <v>Uang Piket</v>
          </cell>
        </row>
        <row r="53">
          <cell r="B53" t="str">
            <v>Uang Piket Masyarakat</v>
          </cell>
        </row>
        <row r="120">
          <cell r="B120" t="str">
            <v>Program Peningkatan Sarana dan Prasarana Aparatur</v>
          </cell>
        </row>
        <row r="122">
          <cell r="B122" t="str">
            <v>Pemeliharaan Rutin/Berkala Gedung/Bangunan Kantor</v>
          </cell>
        </row>
        <row r="138">
          <cell r="B138" t="str">
            <v>Belanja Barang dan Jasa</v>
          </cell>
        </row>
        <row r="155">
          <cell r="B155" t="str">
            <v>Pemeliharaan Rutin/Berkala Kendaraan Dinas/Operasional</v>
          </cell>
        </row>
        <row r="166">
          <cell r="B166" t="str">
            <v>Program Peningkatan Pengembangan Sistem Pelaporan Capaian Kinerja dan Keuangan</v>
          </cell>
        </row>
        <row r="167">
          <cell r="B167" t="str">
            <v>Penyusunan Dokumen Perencanaan, Pengendalian dan Laporan Capaian Kinerja SKPD</v>
          </cell>
        </row>
        <row r="169">
          <cell r="B169" t="str">
            <v>Belanja Barang dan Jasa</v>
          </cell>
        </row>
        <row r="175">
          <cell r="B175" t="str">
            <v>Program Peningkatan Pelayanan dan Pemberdayaan Masyarakat Berbasis Kewilayahan Kecamatan Ngampilan</v>
          </cell>
        </row>
        <row r="177">
          <cell r="B177" t="str">
            <v>Penyelenggaraan Pemerintahan, Ketentraman dan Ketertiban Kecamatan Ngampilan</v>
          </cell>
        </row>
        <row r="227">
          <cell r="B227" t="str">
            <v>Penyelenggaraan Pelayanan, Informasi, dan Pengaduan Masyarakat Kecamatan Ngampilan</v>
          </cell>
        </row>
        <row r="266">
          <cell r="B266" t="str">
            <v>Pembinaan Sosial dan Budaya Masyarakat Kecamatan Ngampilan</v>
          </cell>
        </row>
        <row r="307">
          <cell r="B307" t="str">
            <v>Pembinaan Ekonomi, Sosial dan Budaya Masyarakat Kelurahan Ngampilan</v>
          </cell>
        </row>
        <row r="369">
          <cell r="B369" t="str">
            <v>Pembinaan Ekonomi, Sosial dan Budaya Masyarakat Kelurahan Notoprajan</v>
          </cell>
        </row>
        <row r="425">
          <cell r="B425" t="str">
            <v>Penyelenggaraan Pembangunan Wilayah dan Pembinaan Perekonomian Masyarakat Kecamatan Ngampilan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tabSelected="1" topLeftCell="A364" workbookViewId="0">
      <selection activeCell="I385" sqref="I385"/>
    </sheetView>
  </sheetViews>
  <sheetFormatPr defaultColWidth="8" defaultRowHeight="12.75" x14ac:dyDescent="0.25"/>
  <cols>
    <col min="1" max="1" width="14.28515625" style="117" customWidth="1"/>
    <col min="2" max="2" width="57.140625" style="117" customWidth="1"/>
    <col min="3" max="4" width="17.85546875" style="2" customWidth="1"/>
    <col min="5" max="5" width="9.85546875" style="32" customWidth="1"/>
    <col min="6" max="6" width="16.140625" style="2" customWidth="1"/>
    <col min="7" max="246" width="6.85546875" style="2" customWidth="1"/>
    <col min="247" max="247" width="8" style="2"/>
    <col min="248" max="248" width="21" style="2" customWidth="1"/>
    <col min="249" max="249" width="52.140625" style="2" customWidth="1"/>
    <col min="250" max="251" width="11.7109375" style="2" bestFit="1" customWidth="1"/>
    <col min="252" max="252" width="10.5703125" style="2" bestFit="1" customWidth="1"/>
    <col min="253" max="502" width="6.85546875" style="2" customWidth="1"/>
    <col min="503" max="503" width="8" style="2"/>
    <col min="504" max="504" width="21" style="2" customWidth="1"/>
    <col min="505" max="505" width="52.140625" style="2" customWidth="1"/>
    <col min="506" max="507" width="11.7109375" style="2" bestFit="1" customWidth="1"/>
    <col min="508" max="508" width="10.5703125" style="2" bestFit="1" customWidth="1"/>
    <col min="509" max="758" width="6.85546875" style="2" customWidth="1"/>
    <col min="759" max="759" width="8" style="2"/>
    <col min="760" max="760" width="21" style="2" customWidth="1"/>
    <col min="761" max="761" width="52.140625" style="2" customWidth="1"/>
    <col min="762" max="763" width="11.7109375" style="2" bestFit="1" customWidth="1"/>
    <col min="764" max="764" width="10.5703125" style="2" bestFit="1" customWidth="1"/>
    <col min="765" max="1014" width="6.85546875" style="2" customWidth="1"/>
    <col min="1015" max="1015" width="8" style="2"/>
    <col min="1016" max="1016" width="21" style="2" customWidth="1"/>
    <col min="1017" max="1017" width="52.140625" style="2" customWidth="1"/>
    <col min="1018" max="1019" width="11.7109375" style="2" bestFit="1" customWidth="1"/>
    <col min="1020" max="1020" width="10.5703125" style="2" bestFit="1" customWidth="1"/>
    <col min="1021" max="1270" width="6.85546875" style="2" customWidth="1"/>
    <col min="1271" max="1271" width="8" style="2"/>
    <col min="1272" max="1272" width="21" style="2" customWidth="1"/>
    <col min="1273" max="1273" width="52.140625" style="2" customWidth="1"/>
    <col min="1274" max="1275" width="11.7109375" style="2" bestFit="1" customWidth="1"/>
    <col min="1276" max="1276" width="10.5703125" style="2" bestFit="1" customWidth="1"/>
    <col min="1277" max="1526" width="6.85546875" style="2" customWidth="1"/>
    <col min="1527" max="1527" width="8" style="2"/>
    <col min="1528" max="1528" width="21" style="2" customWidth="1"/>
    <col min="1529" max="1529" width="52.140625" style="2" customWidth="1"/>
    <col min="1530" max="1531" width="11.7109375" style="2" bestFit="1" customWidth="1"/>
    <col min="1532" max="1532" width="10.5703125" style="2" bestFit="1" customWidth="1"/>
    <col min="1533" max="1782" width="6.85546875" style="2" customWidth="1"/>
    <col min="1783" max="1783" width="8" style="2"/>
    <col min="1784" max="1784" width="21" style="2" customWidth="1"/>
    <col min="1785" max="1785" width="52.140625" style="2" customWidth="1"/>
    <col min="1786" max="1787" width="11.7109375" style="2" bestFit="1" customWidth="1"/>
    <col min="1788" max="1788" width="10.5703125" style="2" bestFit="1" customWidth="1"/>
    <col min="1789" max="2038" width="6.85546875" style="2" customWidth="1"/>
    <col min="2039" max="2039" width="8" style="2"/>
    <col min="2040" max="2040" width="21" style="2" customWidth="1"/>
    <col min="2041" max="2041" width="52.140625" style="2" customWidth="1"/>
    <col min="2042" max="2043" width="11.7109375" style="2" bestFit="1" customWidth="1"/>
    <col min="2044" max="2044" width="10.5703125" style="2" bestFit="1" customWidth="1"/>
    <col min="2045" max="2294" width="6.85546875" style="2" customWidth="1"/>
    <col min="2295" max="2295" width="8" style="2"/>
    <col min="2296" max="2296" width="21" style="2" customWidth="1"/>
    <col min="2297" max="2297" width="52.140625" style="2" customWidth="1"/>
    <col min="2298" max="2299" width="11.7109375" style="2" bestFit="1" customWidth="1"/>
    <col min="2300" max="2300" width="10.5703125" style="2" bestFit="1" customWidth="1"/>
    <col min="2301" max="2550" width="6.85546875" style="2" customWidth="1"/>
    <col min="2551" max="2551" width="8" style="2"/>
    <col min="2552" max="2552" width="21" style="2" customWidth="1"/>
    <col min="2553" max="2553" width="52.140625" style="2" customWidth="1"/>
    <col min="2554" max="2555" width="11.7109375" style="2" bestFit="1" customWidth="1"/>
    <col min="2556" max="2556" width="10.5703125" style="2" bestFit="1" customWidth="1"/>
    <col min="2557" max="2806" width="6.85546875" style="2" customWidth="1"/>
    <col min="2807" max="2807" width="8" style="2"/>
    <col min="2808" max="2808" width="21" style="2" customWidth="1"/>
    <col min="2809" max="2809" width="52.140625" style="2" customWidth="1"/>
    <col min="2810" max="2811" width="11.7109375" style="2" bestFit="1" customWidth="1"/>
    <col min="2812" max="2812" width="10.5703125" style="2" bestFit="1" customWidth="1"/>
    <col min="2813" max="3062" width="6.85546875" style="2" customWidth="1"/>
    <col min="3063" max="3063" width="8" style="2"/>
    <col min="3064" max="3064" width="21" style="2" customWidth="1"/>
    <col min="3065" max="3065" width="52.140625" style="2" customWidth="1"/>
    <col min="3066" max="3067" width="11.7109375" style="2" bestFit="1" customWidth="1"/>
    <col min="3068" max="3068" width="10.5703125" style="2" bestFit="1" customWidth="1"/>
    <col min="3069" max="3318" width="6.85546875" style="2" customWidth="1"/>
    <col min="3319" max="3319" width="8" style="2"/>
    <col min="3320" max="3320" width="21" style="2" customWidth="1"/>
    <col min="3321" max="3321" width="52.140625" style="2" customWidth="1"/>
    <col min="3322" max="3323" width="11.7109375" style="2" bestFit="1" customWidth="1"/>
    <col min="3324" max="3324" width="10.5703125" style="2" bestFit="1" customWidth="1"/>
    <col min="3325" max="3574" width="6.85546875" style="2" customWidth="1"/>
    <col min="3575" max="3575" width="8" style="2"/>
    <col min="3576" max="3576" width="21" style="2" customWidth="1"/>
    <col min="3577" max="3577" width="52.140625" style="2" customWidth="1"/>
    <col min="3578" max="3579" width="11.7109375" style="2" bestFit="1" customWidth="1"/>
    <col min="3580" max="3580" width="10.5703125" style="2" bestFit="1" customWidth="1"/>
    <col min="3581" max="3830" width="6.85546875" style="2" customWidth="1"/>
    <col min="3831" max="3831" width="8" style="2"/>
    <col min="3832" max="3832" width="21" style="2" customWidth="1"/>
    <col min="3833" max="3833" width="52.140625" style="2" customWidth="1"/>
    <col min="3834" max="3835" width="11.7109375" style="2" bestFit="1" customWidth="1"/>
    <col min="3836" max="3836" width="10.5703125" style="2" bestFit="1" customWidth="1"/>
    <col min="3837" max="4086" width="6.85546875" style="2" customWidth="1"/>
    <col min="4087" max="4087" width="8" style="2"/>
    <col min="4088" max="4088" width="21" style="2" customWidth="1"/>
    <col min="4089" max="4089" width="52.140625" style="2" customWidth="1"/>
    <col min="4090" max="4091" width="11.7109375" style="2" bestFit="1" customWidth="1"/>
    <col min="4092" max="4092" width="10.5703125" style="2" bestFit="1" customWidth="1"/>
    <col min="4093" max="4342" width="6.85546875" style="2" customWidth="1"/>
    <col min="4343" max="4343" width="8" style="2"/>
    <col min="4344" max="4344" width="21" style="2" customWidth="1"/>
    <col min="4345" max="4345" width="52.140625" style="2" customWidth="1"/>
    <col min="4346" max="4347" width="11.7109375" style="2" bestFit="1" customWidth="1"/>
    <col min="4348" max="4348" width="10.5703125" style="2" bestFit="1" customWidth="1"/>
    <col min="4349" max="4598" width="6.85546875" style="2" customWidth="1"/>
    <col min="4599" max="4599" width="8" style="2"/>
    <col min="4600" max="4600" width="21" style="2" customWidth="1"/>
    <col min="4601" max="4601" width="52.140625" style="2" customWidth="1"/>
    <col min="4602" max="4603" width="11.7109375" style="2" bestFit="1" customWidth="1"/>
    <col min="4604" max="4604" width="10.5703125" style="2" bestFit="1" customWidth="1"/>
    <col min="4605" max="4854" width="6.85546875" style="2" customWidth="1"/>
    <col min="4855" max="4855" width="8" style="2"/>
    <col min="4856" max="4856" width="21" style="2" customWidth="1"/>
    <col min="4857" max="4857" width="52.140625" style="2" customWidth="1"/>
    <col min="4858" max="4859" width="11.7109375" style="2" bestFit="1" customWidth="1"/>
    <col min="4860" max="4860" width="10.5703125" style="2" bestFit="1" customWidth="1"/>
    <col min="4861" max="5110" width="6.85546875" style="2" customWidth="1"/>
    <col min="5111" max="5111" width="8" style="2"/>
    <col min="5112" max="5112" width="21" style="2" customWidth="1"/>
    <col min="5113" max="5113" width="52.140625" style="2" customWidth="1"/>
    <col min="5114" max="5115" width="11.7109375" style="2" bestFit="1" customWidth="1"/>
    <col min="5116" max="5116" width="10.5703125" style="2" bestFit="1" customWidth="1"/>
    <col min="5117" max="5366" width="6.85546875" style="2" customWidth="1"/>
    <col min="5367" max="5367" width="8" style="2"/>
    <col min="5368" max="5368" width="21" style="2" customWidth="1"/>
    <col min="5369" max="5369" width="52.140625" style="2" customWidth="1"/>
    <col min="5370" max="5371" width="11.7109375" style="2" bestFit="1" customWidth="1"/>
    <col min="5372" max="5372" width="10.5703125" style="2" bestFit="1" customWidth="1"/>
    <col min="5373" max="5622" width="6.85546875" style="2" customWidth="1"/>
    <col min="5623" max="5623" width="8" style="2"/>
    <col min="5624" max="5624" width="21" style="2" customWidth="1"/>
    <col min="5625" max="5625" width="52.140625" style="2" customWidth="1"/>
    <col min="5626" max="5627" width="11.7109375" style="2" bestFit="1" customWidth="1"/>
    <col min="5628" max="5628" width="10.5703125" style="2" bestFit="1" customWidth="1"/>
    <col min="5629" max="5878" width="6.85546875" style="2" customWidth="1"/>
    <col min="5879" max="5879" width="8" style="2"/>
    <col min="5880" max="5880" width="21" style="2" customWidth="1"/>
    <col min="5881" max="5881" width="52.140625" style="2" customWidth="1"/>
    <col min="5882" max="5883" width="11.7109375" style="2" bestFit="1" customWidth="1"/>
    <col min="5884" max="5884" width="10.5703125" style="2" bestFit="1" customWidth="1"/>
    <col min="5885" max="6134" width="6.85546875" style="2" customWidth="1"/>
    <col min="6135" max="6135" width="8" style="2"/>
    <col min="6136" max="6136" width="21" style="2" customWidth="1"/>
    <col min="6137" max="6137" width="52.140625" style="2" customWidth="1"/>
    <col min="6138" max="6139" width="11.7109375" style="2" bestFit="1" customWidth="1"/>
    <col min="6140" max="6140" width="10.5703125" style="2" bestFit="1" customWidth="1"/>
    <col min="6141" max="6390" width="6.85546875" style="2" customWidth="1"/>
    <col min="6391" max="6391" width="8" style="2"/>
    <col min="6392" max="6392" width="21" style="2" customWidth="1"/>
    <col min="6393" max="6393" width="52.140625" style="2" customWidth="1"/>
    <col min="6394" max="6395" width="11.7109375" style="2" bestFit="1" customWidth="1"/>
    <col min="6396" max="6396" width="10.5703125" style="2" bestFit="1" customWidth="1"/>
    <col min="6397" max="6646" width="6.85546875" style="2" customWidth="1"/>
    <col min="6647" max="6647" width="8" style="2"/>
    <col min="6648" max="6648" width="21" style="2" customWidth="1"/>
    <col min="6649" max="6649" width="52.140625" style="2" customWidth="1"/>
    <col min="6650" max="6651" width="11.7109375" style="2" bestFit="1" customWidth="1"/>
    <col min="6652" max="6652" width="10.5703125" style="2" bestFit="1" customWidth="1"/>
    <col min="6653" max="6902" width="6.85546875" style="2" customWidth="1"/>
    <col min="6903" max="6903" width="8" style="2"/>
    <col min="6904" max="6904" width="21" style="2" customWidth="1"/>
    <col min="6905" max="6905" width="52.140625" style="2" customWidth="1"/>
    <col min="6906" max="6907" width="11.7109375" style="2" bestFit="1" customWidth="1"/>
    <col min="6908" max="6908" width="10.5703125" style="2" bestFit="1" customWidth="1"/>
    <col min="6909" max="7158" width="6.85546875" style="2" customWidth="1"/>
    <col min="7159" max="7159" width="8" style="2"/>
    <col min="7160" max="7160" width="21" style="2" customWidth="1"/>
    <col min="7161" max="7161" width="52.140625" style="2" customWidth="1"/>
    <col min="7162" max="7163" width="11.7109375" style="2" bestFit="1" customWidth="1"/>
    <col min="7164" max="7164" width="10.5703125" style="2" bestFit="1" customWidth="1"/>
    <col min="7165" max="7414" width="6.85546875" style="2" customWidth="1"/>
    <col min="7415" max="7415" width="8" style="2"/>
    <col min="7416" max="7416" width="21" style="2" customWidth="1"/>
    <col min="7417" max="7417" width="52.140625" style="2" customWidth="1"/>
    <col min="7418" max="7419" width="11.7109375" style="2" bestFit="1" customWidth="1"/>
    <col min="7420" max="7420" width="10.5703125" style="2" bestFit="1" customWidth="1"/>
    <col min="7421" max="7670" width="6.85546875" style="2" customWidth="1"/>
    <col min="7671" max="7671" width="8" style="2"/>
    <col min="7672" max="7672" width="21" style="2" customWidth="1"/>
    <col min="7673" max="7673" width="52.140625" style="2" customWidth="1"/>
    <col min="7674" max="7675" width="11.7109375" style="2" bestFit="1" customWidth="1"/>
    <col min="7676" max="7676" width="10.5703125" style="2" bestFit="1" customWidth="1"/>
    <col min="7677" max="7926" width="6.85546875" style="2" customWidth="1"/>
    <col min="7927" max="7927" width="8" style="2"/>
    <col min="7928" max="7928" width="21" style="2" customWidth="1"/>
    <col min="7929" max="7929" width="52.140625" style="2" customWidth="1"/>
    <col min="7930" max="7931" width="11.7109375" style="2" bestFit="1" customWidth="1"/>
    <col min="7932" max="7932" width="10.5703125" style="2" bestFit="1" customWidth="1"/>
    <col min="7933" max="8182" width="6.85546875" style="2" customWidth="1"/>
    <col min="8183" max="8183" width="8" style="2"/>
    <col min="8184" max="8184" width="21" style="2" customWidth="1"/>
    <col min="8185" max="8185" width="52.140625" style="2" customWidth="1"/>
    <col min="8186" max="8187" width="11.7109375" style="2" bestFit="1" customWidth="1"/>
    <col min="8188" max="8188" width="10.5703125" style="2" bestFit="1" customWidth="1"/>
    <col min="8189" max="8438" width="6.85546875" style="2" customWidth="1"/>
    <col min="8439" max="8439" width="8" style="2"/>
    <col min="8440" max="8440" width="21" style="2" customWidth="1"/>
    <col min="8441" max="8441" width="52.140625" style="2" customWidth="1"/>
    <col min="8442" max="8443" width="11.7109375" style="2" bestFit="1" customWidth="1"/>
    <col min="8444" max="8444" width="10.5703125" style="2" bestFit="1" customWidth="1"/>
    <col min="8445" max="8694" width="6.85546875" style="2" customWidth="1"/>
    <col min="8695" max="8695" width="8" style="2"/>
    <col min="8696" max="8696" width="21" style="2" customWidth="1"/>
    <col min="8697" max="8697" width="52.140625" style="2" customWidth="1"/>
    <col min="8698" max="8699" width="11.7109375" style="2" bestFit="1" customWidth="1"/>
    <col min="8700" max="8700" width="10.5703125" style="2" bestFit="1" customWidth="1"/>
    <col min="8701" max="8950" width="6.85546875" style="2" customWidth="1"/>
    <col min="8951" max="8951" width="8" style="2"/>
    <col min="8952" max="8952" width="21" style="2" customWidth="1"/>
    <col min="8953" max="8953" width="52.140625" style="2" customWidth="1"/>
    <col min="8954" max="8955" width="11.7109375" style="2" bestFit="1" customWidth="1"/>
    <col min="8956" max="8956" width="10.5703125" style="2" bestFit="1" customWidth="1"/>
    <col min="8957" max="9206" width="6.85546875" style="2" customWidth="1"/>
    <col min="9207" max="9207" width="8" style="2"/>
    <col min="9208" max="9208" width="21" style="2" customWidth="1"/>
    <col min="9209" max="9209" width="52.140625" style="2" customWidth="1"/>
    <col min="9210" max="9211" width="11.7109375" style="2" bestFit="1" customWidth="1"/>
    <col min="9212" max="9212" width="10.5703125" style="2" bestFit="1" customWidth="1"/>
    <col min="9213" max="9462" width="6.85546875" style="2" customWidth="1"/>
    <col min="9463" max="9463" width="8" style="2"/>
    <col min="9464" max="9464" width="21" style="2" customWidth="1"/>
    <col min="9465" max="9465" width="52.140625" style="2" customWidth="1"/>
    <col min="9466" max="9467" width="11.7109375" style="2" bestFit="1" customWidth="1"/>
    <col min="9468" max="9468" width="10.5703125" style="2" bestFit="1" customWidth="1"/>
    <col min="9469" max="9718" width="6.85546875" style="2" customWidth="1"/>
    <col min="9719" max="9719" width="8" style="2"/>
    <col min="9720" max="9720" width="21" style="2" customWidth="1"/>
    <col min="9721" max="9721" width="52.140625" style="2" customWidth="1"/>
    <col min="9722" max="9723" width="11.7109375" style="2" bestFit="1" customWidth="1"/>
    <col min="9724" max="9724" width="10.5703125" style="2" bestFit="1" customWidth="1"/>
    <col min="9725" max="9974" width="6.85546875" style="2" customWidth="1"/>
    <col min="9975" max="9975" width="8" style="2"/>
    <col min="9976" max="9976" width="21" style="2" customWidth="1"/>
    <col min="9977" max="9977" width="52.140625" style="2" customWidth="1"/>
    <col min="9978" max="9979" width="11.7109375" style="2" bestFit="1" customWidth="1"/>
    <col min="9980" max="9980" width="10.5703125" style="2" bestFit="1" customWidth="1"/>
    <col min="9981" max="10230" width="6.85546875" style="2" customWidth="1"/>
    <col min="10231" max="10231" width="8" style="2"/>
    <col min="10232" max="10232" width="21" style="2" customWidth="1"/>
    <col min="10233" max="10233" width="52.140625" style="2" customWidth="1"/>
    <col min="10234" max="10235" width="11.7109375" style="2" bestFit="1" customWidth="1"/>
    <col min="10236" max="10236" width="10.5703125" style="2" bestFit="1" customWidth="1"/>
    <col min="10237" max="10486" width="6.85546875" style="2" customWidth="1"/>
    <col min="10487" max="10487" width="8" style="2"/>
    <col min="10488" max="10488" width="21" style="2" customWidth="1"/>
    <col min="10489" max="10489" width="52.140625" style="2" customWidth="1"/>
    <col min="10490" max="10491" width="11.7109375" style="2" bestFit="1" customWidth="1"/>
    <col min="10492" max="10492" width="10.5703125" style="2" bestFit="1" customWidth="1"/>
    <col min="10493" max="10742" width="6.85546875" style="2" customWidth="1"/>
    <col min="10743" max="10743" width="8" style="2"/>
    <col min="10744" max="10744" width="21" style="2" customWidth="1"/>
    <col min="10745" max="10745" width="52.140625" style="2" customWidth="1"/>
    <col min="10746" max="10747" width="11.7109375" style="2" bestFit="1" customWidth="1"/>
    <col min="10748" max="10748" width="10.5703125" style="2" bestFit="1" customWidth="1"/>
    <col min="10749" max="10998" width="6.85546875" style="2" customWidth="1"/>
    <col min="10999" max="10999" width="8" style="2"/>
    <col min="11000" max="11000" width="21" style="2" customWidth="1"/>
    <col min="11001" max="11001" width="52.140625" style="2" customWidth="1"/>
    <col min="11002" max="11003" width="11.7109375" style="2" bestFit="1" customWidth="1"/>
    <col min="11004" max="11004" width="10.5703125" style="2" bestFit="1" customWidth="1"/>
    <col min="11005" max="11254" width="6.85546875" style="2" customWidth="1"/>
    <col min="11255" max="11255" width="8" style="2"/>
    <col min="11256" max="11256" width="21" style="2" customWidth="1"/>
    <col min="11257" max="11257" width="52.140625" style="2" customWidth="1"/>
    <col min="11258" max="11259" width="11.7109375" style="2" bestFit="1" customWidth="1"/>
    <col min="11260" max="11260" width="10.5703125" style="2" bestFit="1" customWidth="1"/>
    <col min="11261" max="11510" width="6.85546875" style="2" customWidth="1"/>
    <col min="11511" max="11511" width="8" style="2"/>
    <col min="11512" max="11512" width="21" style="2" customWidth="1"/>
    <col min="11513" max="11513" width="52.140625" style="2" customWidth="1"/>
    <col min="11514" max="11515" width="11.7109375" style="2" bestFit="1" customWidth="1"/>
    <col min="11516" max="11516" width="10.5703125" style="2" bestFit="1" customWidth="1"/>
    <col min="11517" max="11766" width="6.85546875" style="2" customWidth="1"/>
    <col min="11767" max="11767" width="8" style="2"/>
    <col min="11768" max="11768" width="21" style="2" customWidth="1"/>
    <col min="11769" max="11769" width="52.140625" style="2" customWidth="1"/>
    <col min="11770" max="11771" width="11.7109375" style="2" bestFit="1" customWidth="1"/>
    <col min="11772" max="11772" width="10.5703125" style="2" bestFit="1" customWidth="1"/>
    <col min="11773" max="12022" width="6.85546875" style="2" customWidth="1"/>
    <col min="12023" max="12023" width="8" style="2"/>
    <col min="12024" max="12024" width="21" style="2" customWidth="1"/>
    <col min="12025" max="12025" width="52.140625" style="2" customWidth="1"/>
    <col min="12026" max="12027" width="11.7109375" style="2" bestFit="1" customWidth="1"/>
    <col min="12028" max="12028" width="10.5703125" style="2" bestFit="1" customWidth="1"/>
    <col min="12029" max="12278" width="6.85546875" style="2" customWidth="1"/>
    <col min="12279" max="12279" width="8" style="2"/>
    <col min="12280" max="12280" width="21" style="2" customWidth="1"/>
    <col min="12281" max="12281" width="52.140625" style="2" customWidth="1"/>
    <col min="12282" max="12283" width="11.7109375" style="2" bestFit="1" customWidth="1"/>
    <col min="12284" max="12284" width="10.5703125" style="2" bestFit="1" customWidth="1"/>
    <col min="12285" max="12534" width="6.85546875" style="2" customWidth="1"/>
    <col min="12535" max="12535" width="8" style="2"/>
    <col min="12536" max="12536" width="21" style="2" customWidth="1"/>
    <col min="12537" max="12537" width="52.140625" style="2" customWidth="1"/>
    <col min="12538" max="12539" width="11.7109375" style="2" bestFit="1" customWidth="1"/>
    <col min="12540" max="12540" width="10.5703125" style="2" bestFit="1" customWidth="1"/>
    <col min="12541" max="12790" width="6.85546875" style="2" customWidth="1"/>
    <col min="12791" max="12791" width="8" style="2"/>
    <col min="12792" max="12792" width="21" style="2" customWidth="1"/>
    <col min="12793" max="12793" width="52.140625" style="2" customWidth="1"/>
    <col min="12794" max="12795" width="11.7109375" style="2" bestFit="1" customWidth="1"/>
    <col min="12796" max="12796" width="10.5703125" style="2" bestFit="1" customWidth="1"/>
    <col min="12797" max="13046" width="6.85546875" style="2" customWidth="1"/>
    <col min="13047" max="13047" width="8" style="2"/>
    <col min="13048" max="13048" width="21" style="2" customWidth="1"/>
    <col min="13049" max="13049" width="52.140625" style="2" customWidth="1"/>
    <col min="13050" max="13051" width="11.7109375" style="2" bestFit="1" customWidth="1"/>
    <col min="13052" max="13052" width="10.5703125" style="2" bestFit="1" customWidth="1"/>
    <col min="13053" max="13302" width="6.85546875" style="2" customWidth="1"/>
    <col min="13303" max="13303" width="8" style="2"/>
    <col min="13304" max="13304" width="21" style="2" customWidth="1"/>
    <col min="13305" max="13305" width="52.140625" style="2" customWidth="1"/>
    <col min="13306" max="13307" width="11.7109375" style="2" bestFit="1" customWidth="1"/>
    <col min="13308" max="13308" width="10.5703125" style="2" bestFit="1" customWidth="1"/>
    <col min="13309" max="13558" width="6.85546875" style="2" customWidth="1"/>
    <col min="13559" max="13559" width="8" style="2"/>
    <col min="13560" max="13560" width="21" style="2" customWidth="1"/>
    <col min="13561" max="13561" width="52.140625" style="2" customWidth="1"/>
    <col min="13562" max="13563" width="11.7109375" style="2" bestFit="1" customWidth="1"/>
    <col min="13564" max="13564" width="10.5703125" style="2" bestFit="1" customWidth="1"/>
    <col min="13565" max="13814" width="6.85546875" style="2" customWidth="1"/>
    <col min="13815" max="13815" width="8" style="2"/>
    <col min="13816" max="13816" width="21" style="2" customWidth="1"/>
    <col min="13817" max="13817" width="52.140625" style="2" customWidth="1"/>
    <col min="13818" max="13819" width="11.7109375" style="2" bestFit="1" customWidth="1"/>
    <col min="13820" max="13820" width="10.5703125" style="2" bestFit="1" customWidth="1"/>
    <col min="13821" max="14070" width="6.85546875" style="2" customWidth="1"/>
    <col min="14071" max="14071" width="8" style="2"/>
    <col min="14072" max="14072" width="21" style="2" customWidth="1"/>
    <col min="14073" max="14073" width="52.140625" style="2" customWidth="1"/>
    <col min="14074" max="14075" width="11.7109375" style="2" bestFit="1" customWidth="1"/>
    <col min="14076" max="14076" width="10.5703125" style="2" bestFit="1" customWidth="1"/>
    <col min="14077" max="14326" width="6.85546875" style="2" customWidth="1"/>
    <col min="14327" max="14327" width="8" style="2"/>
    <col min="14328" max="14328" width="21" style="2" customWidth="1"/>
    <col min="14329" max="14329" width="52.140625" style="2" customWidth="1"/>
    <col min="14330" max="14331" width="11.7109375" style="2" bestFit="1" customWidth="1"/>
    <col min="14332" max="14332" width="10.5703125" style="2" bestFit="1" customWidth="1"/>
    <col min="14333" max="14582" width="6.85546875" style="2" customWidth="1"/>
    <col min="14583" max="14583" width="8" style="2"/>
    <col min="14584" max="14584" width="21" style="2" customWidth="1"/>
    <col min="14585" max="14585" width="52.140625" style="2" customWidth="1"/>
    <col min="14586" max="14587" width="11.7109375" style="2" bestFit="1" customWidth="1"/>
    <col min="14588" max="14588" width="10.5703125" style="2" bestFit="1" customWidth="1"/>
    <col min="14589" max="14838" width="6.85546875" style="2" customWidth="1"/>
    <col min="14839" max="14839" width="8" style="2"/>
    <col min="14840" max="14840" width="21" style="2" customWidth="1"/>
    <col min="14841" max="14841" width="52.140625" style="2" customWidth="1"/>
    <col min="14842" max="14843" width="11.7109375" style="2" bestFit="1" customWidth="1"/>
    <col min="14844" max="14844" width="10.5703125" style="2" bestFit="1" customWidth="1"/>
    <col min="14845" max="15094" width="6.85546875" style="2" customWidth="1"/>
    <col min="15095" max="15095" width="8" style="2"/>
    <col min="15096" max="15096" width="21" style="2" customWidth="1"/>
    <col min="15097" max="15097" width="52.140625" style="2" customWidth="1"/>
    <col min="15098" max="15099" width="11.7109375" style="2" bestFit="1" customWidth="1"/>
    <col min="15100" max="15100" width="10.5703125" style="2" bestFit="1" customWidth="1"/>
    <col min="15101" max="15350" width="6.85546875" style="2" customWidth="1"/>
    <col min="15351" max="15351" width="8" style="2"/>
    <col min="15352" max="15352" width="21" style="2" customWidth="1"/>
    <col min="15353" max="15353" width="52.140625" style="2" customWidth="1"/>
    <col min="15354" max="15355" width="11.7109375" style="2" bestFit="1" customWidth="1"/>
    <col min="15356" max="15356" width="10.5703125" style="2" bestFit="1" customWidth="1"/>
    <col min="15357" max="15606" width="6.85546875" style="2" customWidth="1"/>
    <col min="15607" max="15607" width="8" style="2"/>
    <col min="15608" max="15608" width="21" style="2" customWidth="1"/>
    <col min="15609" max="15609" width="52.140625" style="2" customWidth="1"/>
    <col min="15610" max="15611" width="11.7109375" style="2" bestFit="1" customWidth="1"/>
    <col min="15612" max="15612" width="10.5703125" style="2" bestFit="1" customWidth="1"/>
    <col min="15613" max="15862" width="6.85546875" style="2" customWidth="1"/>
    <col min="15863" max="15863" width="8" style="2"/>
    <col min="15864" max="15864" width="21" style="2" customWidth="1"/>
    <col min="15865" max="15865" width="52.140625" style="2" customWidth="1"/>
    <col min="15866" max="15867" width="11.7109375" style="2" bestFit="1" customWidth="1"/>
    <col min="15868" max="15868" width="10.5703125" style="2" bestFit="1" customWidth="1"/>
    <col min="15869" max="16118" width="6.85546875" style="2" customWidth="1"/>
    <col min="16119" max="16119" width="8" style="2"/>
    <col min="16120" max="16120" width="21" style="2" customWidth="1"/>
    <col min="16121" max="16121" width="52.140625" style="2" customWidth="1"/>
    <col min="16122" max="16123" width="11.7109375" style="2" bestFit="1" customWidth="1"/>
    <col min="16124" max="16124" width="10.5703125" style="2" bestFit="1" customWidth="1"/>
    <col min="16125" max="16384" width="6.85546875" style="2" customWidth="1"/>
  </cols>
  <sheetData>
    <row r="1" spans="1:6" ht="18.75" x14ac:dyDescent="0.3">
      <c r="A1" s="190" t="s">
        <v>0</v>
      </c>
      <c r="B1" s="190"/>
      <c r="C1" s="190"/>
      <c r="D1" s="190"/>
      <c r="E1" s="190"/>
      <c r="F1" s="1"/>
    </row>
    <row r="2" spans="1:6" ht="18.75" x14ac:dyDescent="0.3">
      <c r="A2" s="190" t="s">
        <v>1</v>
      </c>
      <c r="B2" s="190"/>
      <c r="C2" s="190"/>
      <c r="D2" s="190"/>
      <c r="E2" s="190"/>
      <c r="F2" s="1"/>
    </row>
    <row r="3" spans="1:6" ht="18.75" x14ac:dyDescent="0.3">
      <c r="A3" s="190" t="s">
        <v>2</v>
      </c>
      <c r="B3" s="190"/>
      <c r="C3" s="190"/>
      <c r="D3" s="190"/>
      <c r="E3" s="190"/>
      <c r="F3" s="1"/>
    </row>
    <row r="4" spans="1:6" ht="15.75" x14ac:dyDescent="0.25">
      <c r="A4" s="1"/>
      <c r="B4" s="1"/>
      <c r="C4" s="3"/>
      <c r="D4" s="1"/>
      <c r="E4" s="4"/>
      <c r="F4" s="1"/>
    </row>
    <row r="5" spans="1:6" ht="18.75" x14ac:dyDescent="0.3">
      <c r="A5" s="5" t="s">
        <v>3</v>
      </c>
      <c r="B5" s="1"/>
      <c r="C5" s="3"/>
      <c r="D5" s="1"/>
      <c r="E5" s="4"/>
      <c r="F5" s="1"/>
    </row>
    <row r="6" spans="1:6" ht="15.75" x14ac:dyDescent="0.25">
      <c r="A6" s="6"/>
      <c r="B6" s="1"/>
      <c r="C6" s="3"/>
      <c r="D6" s="1"/>
      <c r="E6" s="4"/>
      <c r="F6" s="1"/>
    </row>
    <row r="7" spans="1:6" ht="15.75" x14ac:dyDescent="0.25">
      <c r="A7" s="7" t="s">
        <v>4</v>
      </c>
      <c r="B7" s="8" t="s">
        <v>5</v>
      </c>
      <c r="C7" s="3"/>
      <c r="D7" s="1"/>
      <c r="E7" s="4"/>
      <c r="F7" s="1"/>
    </row>
    <row r="8" spans="1:6" ht="15.75" x14ac:dyDescent="0.25">
      <c r="A8" s="1"/>
      <c r="B8" s="1"/>
      <c r="C8" s="3"/>
      <c r="D8" s="1"/>
      <c r="E8" s="4"/>
      <c r="F8" s="1"/>
    </row>
    <row r="9" spans="1:6" ht="15.75" x14ac:dyDescent="0.25">
      <c r="A9" s="9" t="s">
        <v>6</v>
      </c>
      <c r="B9" s="9" t="s">
        <v>7</v>
      </c>
      <c r="C9" s="10" t="s">
        <v>8</v>
      </c>
      <c r="D9" s="9" t="s">
        <v>9</v>
      </c>
      <c r="E9" s="9" t="s">
        <v>10</v>
      </c>
      <c r="F9" s="11"/>
    </row>
    <row r="10" spans="1:6" ht="15.75" x14ac:dyDescent="0.25">
      <c r="A10" s="12"/>
      <c r="B10" s="13"/>
      <c r="C10" s="14"/>
      <c r="D10" s="14"/>
      <c r="E10" s="15"/>
      <c r="F10" s="16"/>
    </row>
    <row r="11" spans="1:6" ht="15.75" x14ac:dyDescent="0.25">
      <c r="A11" s="17">
        <v>1</v>
      </c>
      <c r="B11" s="18" t="s">
        <v>5</v>
      </c>
      <c r="C11" s="19">
        <f>C12</f>
        <v>0</v>
      </c>
      <c r="D11" s="19">
        <f>D12</f>
        <v>0</v>
      </c>
      <c r="E11" s="20">
        <v>0</v>
      </c>
      <c r="F11" s="16"/>
    </row>
    <row r="12" spans="1:6" ht="15.75" x14ac:dyDescent="0.25">
      <c r="A12" s="17" t="s">
        <v>11</v>
      </c>
      <c r="B12" s="18" t="s">
        <v>12</v>
      </c>
      <c r="C12" s="19">
        <f>C13</f>
        <v>0</v>
      </c>
      <c r="D12" s="19">
        <f>D13</f>
        <v>0</v>
      </c>
      <c r="E12" s="20">
        <v>0</v>
      </c>
      <c r="F12" s="16"/>
    </row>
    <row r="13" spans="1:6" ht="15.75" x14ac:dyDescent="0.25">
      <c r="A13" s="21" t="s">
        <v>13</v>
      </c>
      <c r="B13" s="22" t="s">
        <v>14</v>
      </c>
      <c r="C13" s="23">
        <v>0</v>
      </c>
      <c r="D13" s="23">
        <v>0</v>
      </c>
      <c r="E13" s="24">
        <v>0</v>
      </c>
      <c r="F13" s="16"/>
    </row>
    <row r="14" spans="1:6" ht="15.75" x14ac:dyDescent="0.25">
      <c r="A14" s="25"/>
      <c r="B14" s="26"/>
      <c r="C14" s="27"/>
      <c r="D14" s="28"/>
      <c r="E14" s="28"/>
      <c r="F14" s="16"/>
    </row>
    <row r="15" spans="1:6" ht="15.75" x14ac:dyDescent="0.25">
      <c r="A15" s="29"/>
      <c r="B15" s="30"/>
      <c r="C15" s="3"/>
      <c r="D15" s="1"/>
      <c r="E15" s="29"/>
      <c r="F15" s="1"/>
    </row>
    <row r="16" spans="1:6" ht="15.75" x14ac:dyDescent="0.25">
      <c r="A16" s="31" t="s">
        <v>15</v>
      </c>
      <c r="B16" s="30"/>
      <c r="C16" s="3"/>
      <c r="D16" s="1"/>
      <c r="E16" s="29"/>
      <c r="F16" s="1"/>
    </row>
    <row r="17" spans="1:6" ht="15.75" x14ac:dyDescent="0.25">
      <c r="A17" s="191" t="s">
        <v>16</v>
      </c>
      <c r="B17" s="191"/>
      <c r="C17" s="191"/>
      <c r="D17" s="191"/>
      <c r="E17" s="191"/>
      <c r="F17" s="191"/>
    </row>
    <row r="20" spans="1:6" ht="15.75" x14ac:dyDescent="0.25">
      <c r="A20" s="7" t="s">
        <v>17</v>
      </c>
      <c r="B20" s="8" t="s">
        <v>18</v>
      </c>
    </row>
    <row r="21" spans="1:6" ht="13.5" thickBot="1" x14ac:dyDescent="0.3">
      <c r="A21" s="33"/>
      <c r="B21" s="33"/>
      <c r="C21" s="34"/>
      <c r="D21" s="34"/>
      <c r="E21" s="35"/>
    </row>
    <row r="22" spans="1:6" ht="15.75" thickTop="1" x14ac:dyDescent="0.25">
      <c r="A22" s="36" t="s">
        <v>19</v>
      </c>
      <c r="B22" s="36" t="s">
        <v>18</v>
      </c>
      <c r="C22" s="37" t="s">
        <v>20</v>
      </c>
      <c r="D22" s="36" t="s">
        <v>21</v>
      </c>
      <c r="E22" s="36" t="s">
        <v>22</v>
      </c>
    </row>
    <row r="23" spans="1:6" x14ac:dyDescent="0.25">
      <c r="A23" s="38"/>
      <c r="B23" s="38"/>
      <c r="C23" s="39"/>
      <c r="D23" s="40"/>
      <c r="E23" s="38"/>
    </row>
    <row r="24" spans="1:6" x14ac:dyDescent="0.25">
      <c r="A24" s="41" t="s">
        <v>23</v>
      </c>
      <c r="B24" s="41" t="s">
        <v>24</v>
      </c>
      <c r="C24" s="42">
        <f>C26</f>
        <v>3756916908</v>
      </c>
      <c r="D24" s="42">
        <f>D26</f>
        <v>3642998871.9899998</v>
      </c>
      <c r="E24" s="43">
        <f t="shared" ref="E24:E41" si="0">D24*100/C24</f>
        <v>96.967778665335331</v>
      </c>
    </row>
    <row r="25" spans="1:6" x14ac:dyDescent="0.25">
      <c r="A25" s="41"/>
      <c r="B25" s="41"/>
      <c r="C25" s="42"/>
      <c r="D25" s="42"/>
      <c r="E25" s="43"/>
    </row>
    <row r="26" spans="1:6" x14ac:dyDescent="0.25">
      <c r="A26" s="41"/>
      <c r="B26" s="41" t="s">
        <v>25</v>
      </c>
      <c r="C26" s="42">
        <f>C28+C44</f>
        <v>3756916908</v>
      </c>
      <c r="D26" s="42">
        <f>D28+D44</f>
        <v>3642998871.9899998</v>
      </c>
      <c r="E26" s="43">
        <f t="shared" si="0"/>
        <v>96.967778665335331</v>
      </c>
    </row>
    <row r="27" spans="1:6" x14ac:dyDescent="0.25">
      <c r="A27" s="41"/>
      <c r="B27" s="41"/>
      <c r="C27" s="42"/>
      <c r="D27" s="42"/>
      <c r="E27" s="43"/>
    </row>
    <row r="28" spans="1:6" x14ac:dyDescent="0.25">
      <c r="A28" s="41">
        <v>1</v>
      </c>
      <c r="B28" s="41" t="s">
        <v>26</v>
      </c>
      <c r="C28" s="42">
        <f>C29</f>
        <v>1607020000</v>
      </c>
      <c r="D28" s="42">
        <f>D29</f>
        <v>1531850420</v>
      </c>
      <c r="E28" s="43">
        <f t="shared" si="0"/>
        <v>95.322424114198952</v>
      </c>
    </row>
    <row r="29" spans="1:6" x14ac:dyDescent="0.25">
      <c r="A29" s="41"/>
      <c r="B29" s="41" t="s">
        <v>27</v>
      </c>
      <c r="C29" s="42">
        <f>C30</f>
        <v>1607020000</v>
      </c>
      <c r="D29" s="42">
        <f>D30</f>
        <v>1531850420</v>
      </c>
      <c r="E29" s="43">
        <f t="shared" si="0"/>
        <v>95.322424114198952</v>
      </c>
    </row>
    <row r="30" spans="1:6" x14ac:dyDescent="0.25">
      <c r="A30" s="41"/>
      <c r="B30" s="41" t="s">
        <v>28</v>
      </c>
      <c r="C30" s="42">
        <f>SUM(C31:C41)</f>
        <v>1607020000</v>
      </c>
      <c r="D30" s="42">
        <f>SUM(D31:D41)</f>
        <v>1531850420</v>
      </c>
      <c r="E30" s="43">
        <f t="shared" si="0"/>
        <v>95.322424114198952</v>
      </c>
    </row>
    <row r="31" spans="1:6" x14ac:dyDescent="0.25">
      <c r="A31" s="44"/>
      <c r="B31" s="44" t="s">
        <v>29</v>
      </c>
      <c r="C31" s="45">
        <v>1127923121</v>
      </c>
      <c r="D31" s="45">
        <v>1094126200</v>
      </c>
      <c r="E31" s="43">
        <f t="shared" si="0"/>
        <v>97.00361484122817</v>
      </c>
    </row>
    <row r="32" spans="1:6" x14ac:dyDescent="0.25">
      <c r="A32" s="44"/>
      <c r="B32" s="44" t="s">
        <v>30</v>
      </c>
      <c r="C32" s="45">
        <v>121947308</v>
      </c>
      <c r="D32" s="45">
        <v>118277344</v>
      </c>
      <c r="E32" s="43">
        <f t="shared" si="0"/>
        <v>96.990532993151433</v>
      </c>
    </row>
    <row r="33" spans="1:5" x14ac:dyDescent="0.25">
      <c r="A33" s="44"/>
      <c r="B33" s="44" t="s">
        <v>31</v>
      </c>
      <c r="C33" s="45">
        <v>140155000</v>
      </c>
      <c r="D33" s="45">
        <v>135700000</v>
      </c>
      <c r="E33" s="43">
        <f t="shared" si="0"/>
        <v>96.821376333345228</v>
      </c>
    </row>
    <row r="34" spans="1:5" x14ac:dyDescent="0.25">
      <c r="A34" s="44"/>
      <c r="B34" s="44" t="s">
        <v>32</v>
      </c>
      <c r="C34" s="45">
        <v>3874500</v>
      </c>
      <c r="D34" s="45">
        <v>3780000</v>
      </c>
      <c r="E34" s="43">
        <f t="shared" si="0"/>
        <v>97.560975609756099</v>
      </c>
    </row>
    <row r="35" spans="1:5" x14ac:dyDescent="0.25">
      <c r="A35" s="44"/>
      <c r="B35" s="44" t="s">
        <v>33</v>
      </c>
      <c r="C35" s="45">
        <v>10058500</v>
      </c>
      <c r="D35" s="45">
        <v>7560000</v>
      </c>
      <c r="E35" s="43">
        <f t="shared" si="0"/>
        <v>75.160312173783367</v>
      </c>
    </row>
    <row r="36" spans="1:5" x14ac:dyDescent="0.25">
      <c r="A36" s="44"/>
      <c r="B36" s="44" t="s">
        <v>34</v>
      </c>
      <c r="C36" s="45">
        <v>55572088</v>
      </c>
      <c r="D36" s="45">
        <v>53445960</v>
      </c>
      <c r="E36" s="43">
        <f t="shared" si="0"/>
        <v>96.174108124207962</v>
      </c>
    </row>
    <row r="37" spans="1:5" x14ac:dyDescent="0.25">
      <c r="A37" s="44"/>
      <c r="B37" s="44" t="s">
        <v>35</v>
      </c>
      <c r="C37" s="45">
        <v>13480613</v>
      </c>
      <c r="D37" s="45">
        <v>10287166</v>
      </c>
      <c r="E37" s="43">
        <f t="shared" si="0"/>
        <v>76.310817616379907</v>
      </c>
    </row>
    <row r="38" spans="1:5" x14ac:dyDescent="0.25">
      <c r="A38" s="44"/>
      <c r="B38" s="44" t="s">
        <v>36</v>
      </c>
      <c r="C38" s="45">
        <v>18061</v>
      </c>
      <c r="D38" s="45">
        <v>15130</v>
      </c>
      <c r="E38" s="43">
        <f t="shared" si="0"/>
        <v>83.771662698632412</v>
      </c>
    </row>
    <row r="39" spans="1:5" x14ac:dyDescent="0.25">
      <c r="A39" s="44"/>
      <c r="B39" s="44" t="s">
        <v>37</v>
      </c>
      <c r="C39" s="45">
        <v>123776753</v>
      </c>
      <c r="D39" s="45">
        <v>99635402</v>
      </c>
      <c r="E39" s="43">
        <f t="shared" si="0"/>
        <v>80.496054053057932</v>
      </c>
    </row>
    <row r="40" spans="1:5" x14ac:dyDescent="0.25">
      <c r="A40" s="44"/>
      <c r="B40" s="44" t="s">
        <v>38</v>
      </c>
      <c r="C40" s="45">
        <v>2628498</v>
      </c>
      <c r="D40" s="45">
        <v>2255790</v>
      </c>
      <c r="E40" s="43">
        <f t="shared" si="0"/>
        <v>85.820495202963826</v>
      </c>
    </row>
    <row r="41" spans="1:5" x14ac:dyDescent="0.25">
      <c r="A41" s="44"/>
      <c r="B41" s="44" t="s">
        <v>39</v>
      </c>
      <c r="C41" s="45">
        <v>7585558</v>
      </c>
      <c r="D41" s="45">
        <v>6767428</v>
      </c>
      <c r="E41" s="43">
        <f t="shared" si="0"/>
        <v>89.21463655013909</v>
      </c>
    </row>
    <row r="42" spans="1:5" x14ac:dyDescent="0.25">
      <c r="A42" s="46"/>
      <c r="B42" s="47"/>
      <c r="C42" s="48"/>
      <c r="D42" s="49"/>
      <c r="E42" s="46"/>
    </row>
    <row r="43" spans="1:5" x14ac:dyDescent="0.25">
      <c r="A43" s="50"/>
      <c r="B43" s="50"/>
      <c r="C43" s="51"/>
      <c r="D43" s="51"/>
      <c r="E43" s="52"/>
    </row>
    <row r="44" spans="1:5" x14ac:dyDescent="0.25">
      <c r="A44" s="53">
        <v>2</v>
      </c>
      <c r="B44" s="54" t="s">
        <v>40</v>
      </c>
      <c r="C44" s="55">
        <f>SUM(C46,C112,C133,C145)</f>
        <v>2149896908</v>
      </c>
      <c r="D44" s="55">
        <f>SUM(D46,D112,D133,D145)</f>
        <v>2111148451.99</v>
      </c>
      <c r="E44" s="43">
        <f t="shared" ref="E44:E107" si="1">D44*100/C44</f>
        <v>98.197659810300081</v>
      </c>
    </row>
    <row r="45" spans="1:5" x14ac:dyDescent="0.25">
      <c r="A45" s="50"/>
      <c r="B45" s="50"/>
      <c r="C45" s="56"/>
      <c r="D45" s="56"/>
      <c r="E45" s="43"/>
    </row>
    <row r="46" spans="1:5" x14ac:dyDescent="0.25">
      <c r="A46" s="53" t="s">
        <v>41</v>
      </c>
      <c r="B46" s="54" t="s">
        <v>42</v>
      </c>
      <c r="C46" s="55">
        <f>SUM(C48,C56)</f>
        <v>659294456</v>
      </c>
      <c r="D46" s="55">
        <f>SUM(D48,D56)</f>
        <v>634419316</v>
      </c>
      <c r="E46" s="43">
        <f t="shared" si="1"/>
        <v>96.227006040530085</v>
      </c>
    </row>
    <row r="47" spans="1:5" x14ac:dyDescent="0.25">
      <c r="A47" s="54"/>
      <c r="B47" s="54"/>
      <c r="C47" s="55"/>
      <c r="D47" s="55"/>
      <c r="E47" s="43"/>
    </row>
    <row r="48" spans="1:5" x14ac:dyDescent="0.25">
      <c r="A48" s="53" t="s">
        <v>43</v>
      </c>
      <c r="B48" s="57" t="s">
        <v>44</v>
      </c>
      <c r="C48" s="55">
        <f>C50</f>
        <v>22918700</v>
      </c>
      <c r="D48" s="55">
        <f>D50</f>
        <v>22918700</v>
      </c>
      <c r="E48" s="43">
        <f t="shared" si="1"/>
        <v>100</v>
      </c>
    </row>
    <row r="49" spans="1:5" x14ac:dyDescent="0.25">
      <c r="A49" s="54"/>
      <c r="B49" s="57"/>
      <c r="C49" s="55"/>
      <c r="D49" s="55"/>
      <c r="E49" s="43"/>
    </row>
    <row r="50" spans="1:5" x14ac:dyDescent="0.25">
      <c r="A50" s="54"/>
      <c r="B50" s="54" t="s">
        <v>45</v>
      </c>
      <c r="C50" s="55">
        <f>C52</f>
        <v>22918700</v>
      </c>
      <c r="D50" s="55">
        <f>D52</f>
        <v>22918700</v>
      </c>
      <c r="E50" s="43">
        <f t="shared" si="1"/>
        <v>100</v>
      </c>
    </row>
    <row r="51" spans="1:5" x14ac:dyDescent="0.25">
      <c r="A51" s="54"/>
      <c r="B51" s="54"/>
      <c r="C51" s="55"/>
      <c r="D51" s="55"/>
      <c r="E51" s="43"/>
    </row>
    <row r="52" spans="1:5" x14ac:dyDescent="0.25">
      <c r="A52" s="54"/>
      <c r="B52" s="54" t="s">
        <v>46</v>
      </c>
      <c r="C52" s="55">
        <f>SUM(C53:C54)</f>
        <v>22918700</v>
      </c>
      <c r="D52" s="55">
        <f>SUM(D53:D54)</f>
        <v>22918700</v>
      </c>
      <c r="E52" s="43">
        <f t="shared" si="1"/>
        <v>100</v>
      </c>
    </row>
    <row r="53" spans="1:5" x14ac:dyDescent="0.25">
      <c r="A53" s="58"/>
      <c r="B53" s="58" t="s">
        <v>47</v>
      </c>
      <c r="C53" s="59">
        <v>18917000</v>
      </c>
      <c r="D53" s="59">
        <v>18917000</v>
      </c>
      <c r="E53" s="43">
        <f t="shared" si="1"/>
        <v>100</v>
      </c>
    </row>
    <row r="54" spans="1:5" x14ac:dyDescent="0.25">
      <c r="A54" s="58"/>
      <c r="B54" s="58" t="s">
        <v>48</v>
      </c>
      <c r="C54" s="59">
        <v>4001700</v>
      </c>
      <c r="D54" s="59">
        <v>4001700</v>
      </c>
      <c r="E54" s="43">
        <f t="shared" si="1"/>
        <v>100</v>
      </c>
    </row>
    <row r="55" spans="1:5" x14ac:dyDescent="0.25">
      <c r="A55" s="50"/>
      <c r="B55" s="50"/>
      <c r="C55" s="60"/>
      <c r="D55" s="60"/>
      <c r="E55" s="43"/>
    </row>
    <row r="56" spans="1:5" x14ac:dyDescent="0.25">
      <c r="A56" s="53" t="s">
        <v>49</v>
      </c>
      <c r="B56" s="57" t="s">
        <v>50</v>
      </c>
      <c r="C56" s="55">
        <f>SUM(C58,C63,C92)</f>
        <v>636375756</v>
      </c>
      <c r="D56" s="55">
        <f>SUM(D58,D63,D92)</f>
        <v>611500616</v>
      </c>
      <c r="E56" s="43">
        <f t="shared" si="1"/>
        <v>96.09112387367567</v>
      </c>
    </row>
    <row r="57" spans="1:5" x14ac:dyDescent="0.25">
      <c r="A57" s="50"/>
      <c r="B57" s="57"/>
      <c r="C57" s="56"/>
      <c r="D57" s="56"/>
      <c r="E57" s="43"/>
    </row>
    <row r="58" spans="1:5" x14ac:dyDescent="0.25">
      <c r="A58" s="54"/>
      <c r="B58" s="54" t="s">
        <v>51</v>
      </c>
      <c r="C58" s="55">
        <f>C60</f>
        <v>183000000</v>
      </c>
      <c r="D58" s="55">
        <f>D60</f>
        <v>183000000</v>
      </c>
      <c r="E58" s="43">
        <f t="shared" si="1"/>
        <v>100</v>
      </c>
    </row>
    <row r="59" spans="1:5" x14ac:dyDescent="0.25">
      <c r="A59" s="54"/>
      <c r="B59" s="54"/>
      <c r="C59" s="61"/>
      <c r="D59" s="61"/>
      <c r="E59" s="43"/>
    </row>
    <row r="60" spans="1:5" s="62" customFormat="1" x14ac:dyDescent="0.25">
      <c r="A60" s="54"/>
      <c r="B60" s="54" t="str">
        <f>'[1]LRA 2019'!B52</f>
        <v>Uang Piket</v>
      </c>
      <c r="C60" s="55">
        <f>C61</f>
        <v>183000000</v>
      </c>
      <c r="D60" s="55">
        <f>D61</f>
        <v>183000000</v>
      </c>
      <c r="E60" s="43">
        <f t="shared" si="1"/>
        <v>100</v>
      </c>
    </row>
    <row r="61" spans="1:5" x14ac:dyDescent="0.25">
      <c r="A61" s="58"/>
      <c r="B61" s="58" t="str">
        <f>'[1]LRA 2019'!B53</f>
        <v>Uang Piket Masyarakat</v>
      </c>
      <c r="C61" s="59">
        <v>183000000</v>
      </c>
      <c r="D61" s="59">
        <v>183000000</v>
      </c>
      <c r="E61" s="43">
        <f t="shared" si="1"/>
        <v>100</v>
      </c>
    </row>
    <row r="62" spans="1:5" x14ac:dyDescent="0.25">
      <c r="A62" s="50"/>
      <c r="B62" s="58"/>
      <c r="C62" s="63"/>
      <c r="D62" s="63"/>
      <c r="E62" s="43"/>
    </row>
    <row r="63" spans="1:5" x14ac:dyDescent="0.25">
      <c r="A63" s="54"/>
      <c r="B63" s="53" t="s">
        <v>45</v>
      </c>
      <c r="C63" s="64">
        <f>SUM(C65,C70,C74,C80,C82,C84)</f>
        <v>393601456</v>
      </c>
      <c r="D63" s="64">
        <f>SUM(D65,D70,D74,D80,D82,D84)</f>
        <v>368732316</v>
      </c>
      <c r="E63" s="43">
        <f t="shared" si="1"/>
        <v>93.681644307738537</v>
      </c>
    </row>
    <row r="64" spans="1:5" x14ac:dyDescent="0.25">
      <c r="A64" s="54"/>
      <c r="B64" s="53"/>
      <c r="C64" s="64"/>
      <c r="D64" s="64"/>
      <c r="E64" s="43"/>
    </row>
    <row r="65" spans="1:5" s="62" customFormat="1" x14ac:dyDescent="0.25">
      <c r="A65" s="54"/>
      <c r="B65" s="53" t="s">
        <v>52</v>
      </c>
      <c r="C65" s="64">
        <f>SUM(C66:C69)</f>
        <v>30378156</v>
      </c>
      <c r="D65" s="64">
        <f t="shared" ref="D65" si="2">SUM(D66:D69)</f>
        <v>30377550</v>
      </c>
      <c r="E65" s="43">
        <f t="shared" si="1"/>
        <v>99.998005145539452</v>
      </c>
    </row>
    <row r="66" spans="1:5" x14ac:dyDescent="0.25">
      <c r="A66" s="58"/>
      <c r="B66" s="65" t="s">
        <v>53</v>
      </c>
      <c r="C66" s="59">
        <v>17906656</v>
      </c>
      <c r="D66" s="59">
        <v>17906050</v>
      </c>
      <c r="E66" s="43">
        <f t="shared" si="1"/>
        <v>99.996615783538815</v>
      </c>
    </row>
    <row r="67" spans="1:5" x14ac:dyDescent="0.25">
      <c r="A67" s="58"/>
      <c r="B67" s="65" t="s">
        <v>54</v>
      </c>
      <c r="C67" s="59">
        <v>3282500</v>
      </c>
      <c r="D67" s="59">
        <v>3282500</v>
      </c>
      <c r="E67" s="43">
        <f t="shared" si="1"/>
        <v>100</v>
      </c>
    </row>
    <row r="68" spans="1:5" x14ac:dyDescent="0.25">
      <c r="A68" s="58"/>
      <c r="B68" s="65" t="s">
        <v>55</v>
      </c>
      <c r="C68" s="59">
        <v>2490000</v>
      </c>
      <c r="D68" s="59">
        <v>2490000</v>
      </c>
      <c r="E68" s="43">
        <f t="shared" si="1"/>
        <v>100</v>
      </c>
    </row>
    <row r="69" spans="1:5" s="62" customFormat="1" x14ac:dyDescent="0.25">
      <c r="A69" s="54"/>
      <c r="B69" s="65" t="s">
        <v>56</v>
      </c>
      <c r="C69" s="59">
        <v>6699000</v>
      </c>
      <c r="D69" s="59">
        <v>6699000</v>
      </c>
      <c r="E69" s="43">
        <f t="shared" si="1"/>
        <v>100</v>
      </c>
    </row>
    <row r="70" spans="1:5" x14ac:dyDescent="0.25">
      <c r="A70" s="58"/>
      <c r="B70" s="53" t="s">
        <v>57</v>
      </c>
      <c r="C70" s="64">
        <f>SUM(C71:C73)</f>
        <v>12705600</v>
      </c>
      <c r="D70" s="64">
        <f>SUM(D71:D73)</f>
        <v>12705600</v>
      </c>
      <c r="E70" s="43">
        <f t="shared" si="1"/>
        <v>100</v>
      </c>
    </row>
    <row r="71" spans="1:5" x14ac:dyDescent="0.25">
      <c r="A71" s="58"/>
      <c r="B71" s="65" t="s">
        <v>58</v>
      </c>
      <c r="C71" s="59">
        <v>7235000</v>
      </c>
      <c r="D71" s="59">
        <v>7235000</v>
      </c>
      <c r="E71" s="43">
        <f t="shared" si="1"/>
        <v>100</v>
      </c>
    </row>
    <row r="72" spans="1:5" s="62" customFormat="1" x14ac:dyDescent="0.25">
      <c r="A72" s="54"/>
      <c r="B72" s="65" t="s">
        <v>59</v>
      </c>
      <c r="C72" s="59">
        <v>4480100</v>
      </c>
      <c r="D72" s="59">
        <v>4480100</v>
      </c>
      <c r="E72" s="43">
        <f t="shared" si="1"/>
        <v>100</v>
      </c>
    </row>
    <row r="73" spans="1:5" x14ac:dyDescent="0.25">
      <c r="A73" s="54"/>
      <c r="B73" s="65" t="s">
        <v>60</v>
      </c>
      <c r="C73" s="59">
        <v>990500</v>
      </c>
      <c r="D73" s="59">
        <v>990500</v>
      </c>
      <c r="E73" s="43">
        <f t="shared" si="1"/>
        <v>100</v>
      </c>
    </row>
    <row r="74" spans="1:5" x14ac:dyDescent="0.25">
      <c r="A74" s="58"/>
      <c r="B74" s="66" t="s">
        <v>61</v>
      </c>
      <c r="C74" s="67">
        <f>SUM(C75:C79)</f>
        <v>225183000</v>
      </c>
      <c r="D74" s="67">
        <f>SUM(D75:D79)</f>
        <v>202601666</v>
      </c>
      <c r="E74" s="68">
        <f t="shared" si="1"/>
        <v>89.972007655995341</v>
      </c>
    </row>
    <row r="75" spans="1:5" x14ac:dyDescent="0.25">
      <c r="A75" s="58"/>
      <c r="B75" s="69" t="s">
        <v>62</v>
      </c>
      <c r="C75" s="70">
        <v>7800000</v>
      </c>
      <c r="D75" s="70">
        <v>5949711</v>
      </c>
      <c r="E75" s="43">
        <f t="shared" si="1"/>
        <v>76.278346153846158</v>
      </c>
    </row>
    <row r="76" spans="1:5" x14ac:dyDescent="0.25">
      <c r="A76" s="54"/>
      <c r="B76" s="69" t="s">
        <v>63</v>
      </c>
      <c r="C76" s="70">
        <v>480000</v>
      </c>
      <c r="D76" s="70">
        <v>451440</v>
      </c>
      <c r="E76" s="43">
        <f t="shared" si="1"/>
        <v>94.05</v>
      </c>
    </row>
    <row r="77" spans="1:5" x14ac:dyDescent="0.25">
      <c r="A77" s="58"/>
      <c r="B77" s="71" t="s">
        <v>64</v>
      </c>
      <c r="C77" s="72">
        <v>54000000</v>
      </c>
      <c r="D77" s="72">
        <v>44093787</v>
      </c>
      <c r="E77" s="68">
        <f t="shared" si="1"/>
        <v>81.655161111111113</v>
      </c>
    </row>
    <row r="78" spans="1:5" x14ac:dyDescent="0.25">
      <c r="A78" s="58"/>
      <c r="B78" s="69" t="s">
        <v>65</v>
      </c>
      <c r="C78" s="70">
        <v>360000</v>
      </c>
      <c r="D78" s="70">
        <v>350000</v>
      </c>
      <c r="E78" s="43">
        <f t="shared" si="1"/>
        <v>97.222222222222229</v>
      </c>
    </row>
    <row r="79" spans="1:5" s="62" customFormat="1" x14ac:dyDescent="0.25">
      <c r="A79" s="54"/>
      <c r="B79" s="69" t="s">
        <v>66</v>
      </c>
      <c r="C79" s="70">
        <v>162543000</v>
      </c>
      <c r="D79" s="70">
        <v>151756728</v>
      </c>
      <c r="E79" s="43">
        <f t="shared" si="1"/>
        <v>93.364050128273746</v>
      </c>
    </row>
    <row r="80" spans="1:5" s="62" customFormat="1" x14ac:dyDescent="0.25">
      <c r="A80" s="54"/>
      <c r="B80" s="53" t="s">
        <v>67</v>
      </c>
      <c r="C80" s="64">
        <f>C81</f>
        <v>4600000</v>
      </c>
      <c r="D80" s="64">
        <f>D81</f>
        <v>2312800</v>
      </c>
      <c r="E80" s="43">
        <f t="shared" si="1"/>
        <v>50.278260869565216</v>
      </c>
    </row>
    <row r="81" spans="1:6" x14ac:dyDescent="0.25">
      <c r="A81" s="58"/>
      <c r="B81" s="71" t="s">
        <v>68</v>
      </c>
      <c r="C81" s="72">
        <v>4600000</v>
      </c>
      <c r="D81" s="72">
        <v>2312800</v>
      </c>
      <c r="E81" s="68">
        <f t="shared" si="1"/>
        <v>50.278260869565216</v>
      </c>
    </row>
    <row r="82" spans="1:6" s="62" customFormat="1" x14ac:dyDescent="0.25">
      <c r="A82" s="54"/>
      <c r="B82" s="53" t="s">
        <v>69</v>
      </c>
      <c r="C82" s="64">
        <f>SUM(C83:C83)</f>
        <v>9469800</v>
      </c>
      <c r="D82" s="64">
        <f>SUM(D83:D83)</f>
        <v>9469800</v>
      </c>
      <c r="E82" s="43">
        <f t="shared" si="1"/>
        <v>100</v>
      </c>
    </row>
    <row r="83" spans="1:6" ht="15" x14ac:dyDescent="0.25">
      <c r="A83" s="73"/>
      <c r="B83" s="65" t="s">
        <v>70</v>
      </c>
      <c r="C83" s="59">
        <v>9469800</v>
      </c>
      <c r="D83" s="59">
        <v>9469800</v>
      </c>
      <c r="E83" s="43">
        <f t="shared" si="1"/>
        <v>100</v>
      </c>
    </row>
    <row r="84" spans="1:6" s="62" customFormat="1" x14ac:dyDescent="0.25">
      <c r="A84" s="54"/>
      <c r="B84" s="53" t="s">
        <v>71</v>
      </c>
      <c r="C84" s="64">
        <f>SUM(C85:C88)</f>
        <v>111264900</v>
      </c>
      <c r="D84" s="64">
        <f>SUM(D85:D88)</f>
        <v>111264900</v>
      </c>
      <c r="E84" s="43">
        <f t="shared" si="1"/>
        <v>100</v>
      </c>
    </row>
    <row r="85" spans="1:6" ht="25.5" x14ac:dyDescent="0.25">
      <c r="A85" s="54"/>
      <c r="B85" s="65" t="s">
        <v>72</v>
      </c>
      <c r="C85" s="59">
        <v>8150000</v>
      </c>
      <c r="D85" s="59">
        <v>8150000</v>
      </c>
      <c r="E85" s="43">
        <f t="shared" si="1"/>
        <v>100</v>
      </c>
    </row>
    <row r="86" spans="1:6" x14ac:dyDescent="0.25">
      <c r="A86" s="58"/>
      <c r="B86" s="65" t="s">
        <v>73</v>
      </c>
      <c r="C86" s="59">
        <v>1900000</v>
      </c>
      <c r="D86" s="59">
        <v>1900000</v>
      </c>
      <c r="E86" s="43">
        <f t="shared" si="1"/>
        <v>100</v>
      </c>
    </row>
    <row r="87" spans="1:6" x14ac:dyDescent="0.25">
      <c r="A87" s="54"/>
      <c r="B87" s="65" t="s">
        <v>74</v>
      </c>
      <c r="C87" s="59">
        <v>99214900</v>
      </c>
      <c r="D87" s="59">
        <v>99214900</v>
      </c>
      <c r="E87" s="43">
        <f t="shared" si="1"/>
        <v>100</v>
      </c>
    </row>
    <row r="88" spans="1:6" x14ac:dyDescent="0.25">
      <c r="A88" s="58"/>
      <c r="B88" s="65" t="s">
        <v>75</v>
      </c>
      <c r="C88" s="59">
        <v>2000000</v>
      </c>
      <c r="D88" s="59">
        <v>2000000</v>
      </c>
      <c r="E88" s="43">
        <f t="shared" si="1"/>
        <v>100</v>
      </c>
    </row>
    <row r="89" spans="1:6" x14ac:dyDescent="0.25">
      <c r="A89" s="58"/>
      <c r="B89" s="65"/>
      <c r="C89" s="59"/>
      <c r="D89" s="59"/>
      <c r="E89" s="43"/>
    </row>
    <row r="90" spans="1:6" x14ac:dyDescent="0.25">
      <c r="A90" s="74"/>
      <c r="B90" s="75"/>
      <c r="C90" s="76"/>
      <c r="D90" s="76"/>
      <c r="E90" s="77"/>
    </row>
    <row r="91" spans="1:6" x14ac:dyDescent="0.25">
      <c r="A91" s="78"/>
      <c r="B91" s="79"/>
      <c r="C91" s="80"/>
      <c r="D91" s="80"/>
      <c r="E91" s="81"/>
    </row>
    <row r="92" spans="1:6" x14ac:dyDescent="0.25">
      <c r="A92" s="58"/>
      <c r="B92" s="53" t="s">
        <v>76</v>
      </c>
      <c r="C92" s="64">
        <f>SUM(C94,C100,C102,C105,C108)</f>
        <v>59774300</v>
      </c>
      <c r="D92" s="64">
        <f>SUM(D94,D100,D102,D105,D108)</f>
        <v>59768300</v>
      </c>
      <c r="E92" s="43">
        <f t="shared" si="1"/>
        <v>99.989962241297675</v>
      </c>
    </row>
    <row r="93" spans="1:6" x14ac:dyDescent="0.25">
      <c r="A93" s="58"/>
      <c r="B93" s="53"/>
      <c r="C93" s="64"/>
      <c r="D93" s="64"/>
      <c r="E93" s="43"/>
    </row>
    <row r="94" spans="1:6" x14ac:dyDescent="0.25">
      <c r="A94" s="58"/>
      <c r="B94" s="53" t="s">
        <v>77</v>
      </c>
      <c r="C94" s="64">
        <f>SUM(C95:C99)</f>
        <v>37542800</v>
      </c>
      <c r="D94" s="64">
        <f>SUM(D95:D99)</f>
        <v>37542800</v>
      </c>
      <c r="E94" s="43">
        <f t="shared" si="1"/>
        <v>100</v>
      </c>
    </row>
    <row r="95" spans="1:6" x14ac:dyDescent="0.25">
      <c r="A95" s="58"/>
      <c r="B95" s="65" t="s">
        <v>78</v>
      </c>
      <c r="C95" s="59">
        <v>9663600</v>
      </c>
      <c r="D95" s="59">
        <v>9663600</v>
      </c>
      <c r="E95" s="43">
        <f t="shared" si="1"/>
        <v>100</v>
      </c>
    </row>
    <row r="96" spans="1:6" x14ac:dyDescent="0.25">
      <c r="A96" s="82"/>
      <c r="B96" s="65" t="s">
        <v>79</v>
      </c>
      <c r="C96" s="59">
        <v>9979200</v>
      </c>
      <c r="D96" s="59">
        <v>9979200</v>
      </c>
      <c r="E96" s="43">
        <f t="shared" si="1"/>
        <v>100</v>
      </c>
      <c r="F96" s="83"/>
    </row>
    <row r="97" spans="1:5" s="62" customFormat="1" x14ac:dyDescent="0.25">
      <c r="A97" s="54"/>
      <c r="B97" s="65" t="s">
        <v>80</v>
      </c>
      <c r="C97" s="59">
        <v>6000000</v>
      </c>
      <c r="D97" s="59">
        <v>6000000</v>
      </c>
      <c r="E97" s="43">
        <f t="shared" si="1"/>
        <v>100</v>
      </c>
    </row>
    <row r="98" spans="1:5" s="62" customFormat="1" x14ac:dyDescent="0.25">
      <c r="A98" s="54"/>
      <c r="B98" s="65" t="s">
        <v>81</v>
      </c>
      <c r="C98" s="59">
        <v>4400000</v>
      </c>
      <c r="D98" s="59">
        <v>4400000</v>
      </c>
      <c r="E98" s="43">
        <f t="shared" si="1"/>
        <v>100</v>
      </c>
    </row>
    <row r="99" spans="1:5" s="62" customFormat="1" x14ac:dyDescent="0.25">
      <c r="A99" s="54"/>
      <c r="B99" s="65" t="s">
        <v>82</v>
      </c>
      <c r="C99" s="59">
        <v>7500000</v>
      </c>
      <c r="D99" s="59">
        <v>7500000</v>
      </c>
      <c r="E99" s="43">
        <f t="shared" si="1"/>
        <v>100</v>
      </c>
    </row>
    <row r="100" spans="1:5" x14ac:dyDescent="0.25">
      <c r="A100" s="58"/>
      <c r="B100" s="53" t="s">
        <v>83</v>
      </c>
      <c r="C100" s="64">
        <f>SUM(C101:C101)</f>
        <v>3190000</v>
      </c>
      <c r="D100" s="64">
        <f>SUM(D101:D101)</f>
        <v>3190000</v>
      </c>
      <c r="E100" s="43">
        <f t="shared" si="1"/>
        <v>100</v>
      </c>
    </row>
    <row r="101" spans="1:5" x14ac:dyDescent="0.25">
      <c r="A101" s="58"/>
      <c r="B101" s="65" t="s">
        <v>84</v>
      </c>
      <c r="C101" s="59">
        <v>3190000</v>
      </c>
      <c r="D101" s="59">
        <v>3190000</v>
      </c>
      <c r="E101" s="43">
        <f t="shared" si="1"/>
        <v>100</v>
      </c>
    </row>
    <row r="102" spans="1:5" x14ac:dyDescent="0.25">
      <c r="A102" s="54"/>
      <c r="B102" s="53" t="s">
        <v>85</v>
      </c>
      <c r="C102" s="64">
        <f>SUM(C103:C104)</f>
        <v>12943000</v>
      </c>
      <c r="D102" s="64">
        <f>SUM(D103:D104)</f>
        <v>12943000</v>
      </c>
      <c r="E102" s="43">
        <f t="shared" si="1"/>
        <v>100</v>
      </c>
    </row>
    <row r="103" spans="1:5" s="62" customFormat="1" x14ac:dyDescent="0.25">
      <c r="A103" s="54"/>
      <c r="B103" s="65" t="s">
        <v>86</v>
      </c>
      <c r="C103" s="59">
        <v>5083000</v>
      </c>
      <c r="D103" s="59">
        <v>5083000</v>
      </c>
      <c r="E103" s="43">
        <f t="shared" si="1"/>
        <v>100</v>
      </c>
    </row>
    <row r="104" spans="1:5" x14ac:dyDescent="0.25">
      <c r="A104" s="54"/>
      <c r="B104" s="65" t="s">
        <v>87</v>
      </c>
      <c r="C104" s="59">
        <v>7860000</v>
      </c>
      <c r="D104" s="59">
        <v>7860000</v>
      </c>
      <c r="E104" s="43">
        <f t="shared" si="1"/>
        <v>100</v>
      </c>
    </row>
    <row r="105" spans="1:5" x14ac:dyDescent="0.25">
      <c r="A105" s="58"/>
      <c r="B105" s="53" t="s">
        <v>88</v>
      </c>
      <c r="C105" s="64">
        <f>SUM(C106:C107)</f>
        <v>1098500</v>
      </c>
      <c r="D105" s="64">
        <f t="shared" ref="D105" si="3">SUM(D106:D107)</f>
        <v>1092500</v>
      </c>
      <c r="E105" s="43">
        <f t="shared" si="1"/>
        <v>99.45380063723259</v>
      </c>
    </row>
    <row r="106" spans="1:5" x14ac:dyDescent="0.25">
      <c r="A106" s="50"/>
      <c r="B106" s="65" t="s">
        <v>89</v>
      </c>
      <c r="C106" s="59">
        <v>600000</v>
      </c>
      <c r="D106" s="59">
        <v>600000</v>
      </c>
      <c r="E106" s="43">
        <f t="shared" si="1"/>
        <v>100</v>
      </c>
    </row>
    <row r="107" spans="1:5" x14ac:dyDescent="0.25">
      <c r="A107" s="54"/>
      <c r="B107" s="65" t="s">
        <v>90</v>
      </c>
      <c r="C107" s="59">
        <v>498500</v>
      </c>
      <c r="D107" s="59">
        <v>492500</v>
      </c>
      <c r="E107" s="43">
        <f t="shared" si="1"/>
        <v>98.796389167502511</v>
      </c>
    </row>
    <row r="108" spans="1:5" x14ac:dyDescent="0.25">
      <c r="A108" s="58"/>
      <c r="B108" s="53" t="s">
        <v>91</v>
      </c>
      <c r="C108" s="64">
        <f>SUM(C109:C109)</f>
        <v>5000000</v>
      </c>
      <c r="D108" s="64">
        <f>SUM(D109:D109)</f>
        <v>5000000</v>
      </c>
      <c r="E108" s="43">
        <f t="shared" ref="E108:E172" si="4">D108*100/C108</f>
        <v>100</v>
      </c>
    </row>
    <row r="109" spans="1:5" x14ac:dyDescent="0.25">
      <c r="A109" s="50"/>
      <c r="B109" s="65" t="s">
        <v>92</v>
      </c>
      <c r="C109" s="59">
        <v>5000000</v>
      </c>
      <c r="D109" s="59">
        <v>5000000</v>
      </c>
      <c r="E109" s="43">
        <f t="shared" si="4"/>
        <v>100</v>
      </c>
    </row>
    <row r="110" spans="1:5" x14ac:dyDescent="0.25">
      <c r="A110" s="50"/>
      <c r="B110" s="65"/>
      <c r="C110" s="59"/>
      <c r="D110" s="59"/>
      <c r="E110" s="43"/>
    </row>
    <row r="111" spans="1:5" x14ac:dyDescent="0.25">
      <c r="A111" s="58"/>
      <c r="B111" s="58"/>
      <c r="C111" s="63"/>
      <c r="D111" s="63"/>
      <c r="E111" s="43"/>
    </row>
    <row r="112" spans="1:5" s="62" customFormat="1" x14ac:dyDescent="0.25">
      <c r="A112" s="53" t="s">
        <v>93</v>
      </c>
      <c r="B112" s="54" t="str">
        <f>'[1]LRA 2019'!B120</f>
        <v>Program Peningkatan Sarana dan Prasarana Aparatur</v>
      </c>
      <c r="C112" s="55">
        <f>C114+C123</f>
        <v>26856000</v>
      </c>
      <c r="D112" s="55">
        <f>D114+D123</f>
        <v>26415811</v>
      </c>
      <c r="E112" s="43">
        <f t="shared" si="4"/>
        <v>98.360928656538576</v>
      </c>
    </row>
    <row r="113" spans="1:5" x14ac:dyDescent="0.25">
      <c r="A113" s="58"/>
      <c r="B113" s="58"/>
      <c r="C113" s="84"/>
      <c r="D113" s="84"/>
      <c r="E113" s="43"/>
    </row>
    <row r="114" spans="1:5" s="62" customFormat="1" x14ac:dyDescent="0.25">
      <c r="A114" s="53" t="s">
        <v>94</v>
      </c>
      <c r="B114" s="54" t="str">
        <f>'[1]LRA 2019'!B122</f>
        <v>Pemeliharaan Rutin/Berkala Gedung/Bangunan Kantor</v>
      </c>
      <c r="C114" s="55">
        <f>C116</f>
        <v>4170000</v>
      </c>
      <c r="D114" s="55">
        <f>D116</f>
        <v>4169155</v>
      </c>
      <c r="E114" s="43">
        <f t="shared" si="4"/>
        <v>99.979736211031181</v>
      </c>
    </row>
    <row r="115" spans="1:5" x14ac:dyDescent="0.25">
      <c r="A115" s="54"/>
      <c r="B115" s="58"/>
      <c r="C115" s="84"/>
      <c r="D115" s="84"/>
      <c r="E115" s="43"/>
    </row>
    <row r="116" spans="1:5" s="62" customFormat="1" x14ac:dyDescent="0.25">
      <c r="A116" s="54"/>
      <c r="B116" s="54" t="str">
        <f>'[1]LRA 2019'!B138</f>
        <v>Belanja Barang dan Jasa</v>
      </c>
      <c r="C116" s="55">
        <f>C118+C120</f>
        <v>4170000</v>
      </c>
      <c r="D116" s="55">
        <f>D118+D120</f>
        <v>4169155</v>
      </c>
      <c r="E116" s="43">
        <f t="shared" si="4"/>
        <v>99.979736211031181</v>
      </c>
    </row>
    <row r="117" spans="1:5" s="62" customFormat="1" x14ac:dyDescent="0.25">
      <c r="A117" s="54"/>
      <c r="B117" s="54"/>
      <c r="C117" s="61"/>
      <c r="D117" s="61"/>
      <c r="E117" s="43"/>
    </row>
    <row r="118" spans="1:5" s="62" customFormat="1" x14ac:dyDescent="0.25">
      <c r="A118" s="85"/>
      <c r="B118" s="53" t="s">
        <v>61</v>
      </c>
      <c r="C118" s="64">
        <f>C119</f>
        <v>3600000</v>
      </c>
      <c r="D118" s="64">
        <f>D119</f>
        <v>3599155</v>
      </c>
      <c r="E118" s="43">
        <f t="shared" si="4"/>
        <v>99.976527777777775</v>
      </c>
    </row>
    <row r="119" spans="1:5" x14ac:dyDescent="0.25">
      <c r="A119" s="54"/>
      <c r="B119" s="65" t="s">
        <v>95</v>
      </c>
      <c r="C119" s="59">
        <v>3600000</v>
      </c>
      <c r="D119" s="59">
        <v>3599155</v>
      </c>
      <c r="E119" s="43">
        <f t="shared" si="4"/>
        <v>99.976527777777775</v>
      </c>
    </row>
    <row r="120" spans="1:5" x14ac:dyDescent="0.25">
      <c r="A120" s="50"/>
      <c r="B120" s="53" t="s">
        <v>46</v>
      </c>
      <c r="C120" s="64">
        <f>C121</f>
        <v>570000</v>
      </c>
      <c r="D120" s="64">
        <f>D121</f>
        <v>570000</v>
      </c>
      <c r="E120" s="43">
        <f t="shared" si="4"/>
        <v>100</v>
      </c>
    </row>
    <row r="121" spans="1:5" s="62" customFormat="1" x14ac:dyDescent="0.25">
      <c r="A121" s="54"/>
      <c r="B121" s="65" t="s">
        <v>47</v>
      </c>
      <c r="C121" s="59">
        <v>570000</v>
      </c>
      <c r="D121" s="59">
        <v>570000</v>
      </c>
      <c r="E121" s="43">
        <f t="shared" si="4"/>
        <v>100</v>
      </c>
    </row>
    <row r="122" spans="1:5" x14ac:dyDescent="0.25">
      <c r="A122" s="58"/>
      <c r="B122" s="58"/>
      <c r="C122" s="63"/>
      <c r="D122" s="63"/>
      <c r="E122" s="43"/>
    </row>
    <row r="123" spans="1:5" s="62" customFormat="1" x14ac:dyDescent="0.25">
      <c r="A123" s="53" t="s">
        <v>96</v>
      </c>
      <c r="B123" s="54" t="str">
        <f>'[1]LRA 2019'!B155</f>
        <v>Pemeliharaan Rutin/Berkala Kendaraan Dinas/Operasional</v>
      </c>
      <c r="C123" s="55">
        <f>C125</f>
        <v>22686000</v>
      </c>
      <c r="D123" s="55">
        <f>D125</f>
        <v>22246656</v>
      </c>
      <c r="E123" s="43">
        <f t="shared" si="4"/>
        <v>98.063369478973812</v>
      </c>
    </row>
    <row r="124" spans="1:5" x14ac:dyDescent="0.25">
      <c r="A124" s="54"/>
      <c r="B124" s="58"/>
      <c r="C124" s="63"/>
      <c r="D124" s="63"/>
      <c r="E124" s="43"/>
    </row>
    <row r="125" spans="1:5" s="86" customFormat="1" ht="15" x14ac:dyDescent="0.25">
      <c r="A125" s="53"/>
      <c r="B125" s="53" t="s">
        <v>45</v>
      </c>
      <c r="C125" s="64">
        <f>C127</f>
        <v>22686000</v>
      </c>
      <c r="D125" s="64">
        <f>D127</f>
        <v>22246656</v>
      </c>
      <c r="E125" s="43">
        <f t="shared" si="4"/>
        <v>98.063369478973812</v>
      </c>
    </row>
    <row r="126" spans="1:5" s="86" customFormat="1" ht="15" x14ac:dyDescent="0.25">
      <c r="A126" s="53"/>
      <c r="B126" s="53"/>
      <c r="C126" s="64"/>
      <c r="D126" s="64"/>
      <c r="E126" s="43"/>
    </row>
    <row r="127" spans="1:5" x14ac:dyDescent="0.25">
      <c r="A127" s="54"/>
      <c r="B127" s="53" t="s">
        <v>67</v>
      </c>
      <c r="C127" s="64">
        <f>C128+C129+C130</f>
        <v>22686000</v>
      </c>
      <c r="D127" s="64">
        <f t="shared" ref="D127" si="5">D128+D129+D130</f>
        <v>22246656</v>
      </c>
      <c r="E127" s="43">
        <f t="shared" si="4"/>
        <v>98.063369478973812</v>
      </c>
    </row>
    <row r="128" spans="1:5" x14ac:dyDescent="0.25">
      <c r="A128" s="58"/>
      <c r="B128" s="65" t="s">
        <v>97</v>
      </c>
      <c r="C128" s="59">
        <v>428000</v>
      </c>
      <c r="D128" s="59">
        <v>428000</v>
      </c>
      <c r="E128" s="43">
        <f t="shared" si="4"/>
        <v>100</v>
      </c>
    </row>
    <row r="129" spans="1:5" x14ac:dyDescent="0.25">
      <c r="A129" s="58"/>
      <c r="B129" s="65" t="s">
        <v>98</v>
      </c>
      <c r="C129" s="59">
        <v>798000</v>
      </c>
      <c r="D129" s="59">
        <v>798000</v>
      </c>
      <c r="E129" s="43">
        <f t="shared" si="4"/>
        <v>100</v>
      </c>
    </row>
    <row r="130" spans="1:5" x14ac:dyDescent="0.25">
      <c r="A130" s="58"/>
      <c r="B130" s="69" t="s">
        <v>99</v>
      </c>
      <c r="C130" s="70">
        <v>21460000</v>
      </c>
      <c r="D130" s="70">
        <v>21020656</v>
      </c>
      <c r="E130" s="43">
        <f t="shared" si="4"/>
        <v>97.952730661696179</v>
      </c>
    </row>
    <row r="131" spans="1:5" x14ac:dyDescent="0.25">
      <c r="A131" s="58"/>
      <c r="B131" s="69"/>
      <c r="C131" s="70"/>
      <c r="D131" s="70"/>
      <c r="E131" s="43"/>
    </row>
    <row r="132" spans="1:5" x14ac:dyDescent="0.25">
      <c r="A132" s="58"/>
      <c r="B132" s="58"/>
      <c r="C132" s="63"/>
      <c r="D132" s="63"/>
      <c r="E132" s="43"/>
    </row>
    <row r="133" spans="1:5" s="62" customFormat="1" ht="25.5" x14ac:dyDescent="0.25">
      <c r="A133" s="53" t="s">
        <v>100</v>
      </c>
      <c r="B133" s="54" t="str">
        <f>'[1]LRA 2019'!B166</f>
        <v>Program Peningkatan Pengembangan Sistem Pelaporan Capaian Kinerja dan Keuangan</v>
      </c>
      <c r="C133" s="64">
        <f>C135</f>
        <v>5371200</v>
      </c>
      <c r="D133" s="64">
        <f>D135</f>
        <v>5371200</v>
      </c>
      <c r="E133" s="43">
        <f t="shared" si="4"/>
        <v>100</v>
      </c>
    </row>
    <row r="134" spans="1:5" s="62" customFormat="1" x14ac:dyDescent="0.25">
      <c r="A134" s="54"/>
      <c r="B134" s="54"/>
      <c r="C134" s="64"/>
      <c r="D134" s="64"/>
      <c r="E134" s="43"/>
    </row>
    <row r="135" spans="1:5" s="62" customFormat="1" ht="25.5" x14ac:dyDescent="0.25">
      <c r="A135" s="53" t="s">
        <v>101</v>
      </c>
      <c r="B135" s="54" t="str">
        <f>'[1]LRA 2019'!B167</f>
        <v>Penyusunan Dokumen Perencanaan, Pengendalian dan Laporan Capaian Kinerja SKPD</v>
      </c>
      <c r="C135" s="64">
        <f>C137</f>
        <v>5371200</v>
      </c>
      <c r="D135" s="64">
        <f>D137</f>
        <v>5371200</v>
      </c>
      <c r="E135" s="43">
        <f t="shared" si="4"/>
        <v>100</v>
      </c>
    </row>
    <row r="136" spans="1:5" x14ac:dyDescent="0.25">
      <c r="A136" s="58"/>
      <c r="B136" s="58"/>
      <c r="C136" s="84"/>
      <c r="D136" s="84"/>
      <c r="E136" s="43"/>
    </row>
    <row r="137" spans="1:5" s="62" customFormat="1" x14ac:dyDescent="0.25">
      <c r="A137" s="54"/>
      <c r="B137" s="54" t="str">
        <f>'[1]LRA 2019'!B169</f>
        <v>Belanja Barang dan Jasa</v>
      </c>
      <c r="C137" s="55">
        <f>C139+C141</f>
        <v>5371200</v>
      </c>
      <c r="D137" s="55">
        <f>D139+D141</f>
        <v>5371200</v>
      </c>
      <c r="E137" s="43">
        <f t="shared" si="4"/>
        <v>100</v>
      </c>
    </row>
    <row r="138" spans="1:5" s="62" customFormat="1" x14ac:dyDescent="0.25">
      <c r="A138" s="54"/>
      <c r="B138" s="54"/>
      <c r="C138" s="55"/>
      <c r="D138" s="55"/>
      <c r="E138" s="43"/>
    </row>
    <row r="139" spans="1:5" s="62" customFormat="1" x14ac:dyDescent="0.25">
      <c r="A139" s="54"/>
      <c r="B139" s="53" t="s">
        <v>69</v>
      </c>
      <c r="C139" s="64">
        <f>C140</f>
        <v>4499800</v>
      </c>
      <c r="D139" s="64">
        <f>D140</f>
        <v>4499800</v>
      </c>
      <c r="E139" s="43">
        <f t="shared" si="4"/>
        <v>100</v>
      </c>
    </row>
    <row r="140" spans="1:5" x14ac:dyDescent="0.25">
      <c r="A140" s="54"/>
      <c r="B140" s="65" t="s">
        <v>70</v>
      </c>
      <c r="C140" s="59">
        <v>4499800</v>
      </c>
      <c r="D140" s="59">
        <v>4499800</v>
      </c>
      <c r="E140" s="43">
        <f t="shared" si="4"/>
        <v>100</v>
      </c>
    </row>
    <row r="141" spans="1:5" x14ac:dyDescent="0.25">
      <c r="A141" s="54"/>
      <c r="B141" s="53" t="s">
        <v>46</v>
      </c>
      <c r="C141" s="64">
        <f>C142</f>
        <v>871400</v>
      </c>
      <c r="D141" s="64">
        <f>D142</f>
        <v>871400</v>
      </c>
      <c r="E141" s="43"/>
    </row>
    <row r="142" spans="1:5" x14ac:dyDescent="0.25">
      <c r="A142" s="54"/>
      <c r="B142" s="65" t="s">
        <v>47</v>
      </c>
      <c r="C142" s="59">
        <v>871400</v>
      </c>
      <c r="D142" s="59">
        <v>871400</v>
      </c>
      <c r="E142" s="43"/>
    </row>
    <row r="143" spans="1:5" x14ac:dyDescent="0.25">
      <c r="A143" s="54"/>
      <c r="B143" s="58"/>
      <c r="C143" s="84"/>
      <c r="D143" s="84"/>
      <c r="E143" s="43"/>
    </row>
    <row r="144" spans="1:5" x14ac:dyDescent="0.25">
      <c r="A144" s="58"/>
      <c r="B144" s="58"/>
      <c r="C144" s="84"/>
      <c r="D144" s="84"/>
      <c r="E144" s="43"/>
    </row>
    <row r="145" spans="1:5" s="62" customFormat="1" ht="25.5" x14ac:dyDescent="0.25">
      <c r="A145" s="53" t="s">
        <v>102</v>
      </c>
      <c r="B145" s="54" t="str">
        <f>'[1]LRA 2019'!B175</f>
        <v>Program Peningkatan Pelayanan dan Pemberdayaan Masyarakat Berbasis Kewilayahan Kecamatan Ngampilan</v>
      </c>
      <c r="C145" s="64">
        <f>SUM(C147,C166,C183,C207,C250,C296)</f>
        <v>1458375252</v>
      </c>
      <c r="D145" s="64">
        <f>SUM(D147,D166,D183,D207,D250,D296)</f>
        <v>1444942124.99</v>
      </c>
      <c r="E145" s="43">
        <f t="shared" si="4"/>
        <v>99.078897767115976</v>
      </c>
    </row>
    <row r="146" spans="1:5" x14ac:dyDescent="0.25">
      <c r="A146" s="58"/>
      <c r="B146" s="58"/>
      <c r="C146" s="84"/>
      <c r="D146" s="84"/>
      <c r="E146" s="43"/>
    </row>
    <row r="147" spans="1:5" s="62" customFormat="1" ht="25.5" x14ac:dyDescent="0.25">
      <c r="A147" s="53" t="s">
        <v>103</v>
      </c>
      <c r="B147" s="54" t="str">
        <f>'[1]LRA 2019'!B177</f>
        <v>Penyelenggaraan Pemerintahan, Ketentraman dan Ketertiban Kecamatan Ngampilan</v>
      </c>
      <c r="C147" s="64">
        <f>C149+C156</f>
        <v>27778400</v>
      </c>
      <c r="D147" s="64">
        <f>D149+D156</f>
        <v>27778400</v>
      </c>
      <c r="E147" s="43">
        <f t="shared" si="4"/>
        <v>100</v>
      </c>
    </row>
    <row r="148" spans="1:5" x14ac:dyDescent="0.25">
      <c r="A148" s="58"/>
      <c r="B148" s="58"/>
      <c r="C148" s="63"/>
      <c r="D148" s="63"/>
      <c r="E148" s="43"/>
    </row>
    <row r="149" spans="1:5" s="62" customFormat="1" x14ac:dyDescent="0.25">
      <c r="A149" s="54"/>
      <c r="B149" s="53" t="s">
        <v>51</v>
      </c>
      <c r="C149" s="64">
        <f>C151+C153</f>
        <v>18400000</v>
      </c>
      <c r="D149" s="64">
        <f>D151+D153</f>
        <v>18400000</v>
      </c>
      <c r="E149" s="43">
        <f t="shared" si="4"/>
        <v>100</v>
      </c>
    </row>
    <row r="150" spans="1:5" s="62" customFormat="1" x14ac:dyDescent="0.25">
      <c r="A150" s="54"/>
      <c r="B150" s="53"/>
      <c r="C150" s="64"/>
      <c r="D150" s="64"/>
      <c r="E150" s="43"/>
    </row>
    <row r="151" spans="1:5" x14ac:dyDescent="0.25">
      <c r="A151" s="58"/>
      <c r="B151" s="53" t="s">
        <v>104</v>
      </c>
      <c r="C151" s="64">
        <f>C152</f>
        <v>18000000</v>
      </c>
      <c r="D151" s="64">
        <f>D152</f>
        <v>18000000</v>
      </c>
      <c r="E151" s="43">
        <f t="shared" si="4"/>
        <v>100</v>
      </c>
    </row>
    <row r="152" spans="1:5" s="62" customFormat="1" x14ac:dyDescent="0.25">
      <c r="A152" s="54"/>
      <c r="B152" s="65" t="s">
        <v>105</v>
      </c>
      <c r="C152" s="59">
        <v>18000000</v>
      </c>
      <c r="D152" s="59">
        <v>18000000</v>
      </c>
      <c r="E152" s="43">
        <f t="shared" si="4"/>
        <v>100</v>
      </c>
    </row>
    <row r="153" spans="1:5" x14ac:dyDescent="0.25">
      <c r="A153" s="58"/>
      <c r="B153" s="53" t="s">
        <v>106</v>
      </c>
      <c r="C153" s="64">
        <f>C154</f>
        <v>400000</v>
      </c>
      <c r="D153" s="64">
        <f>D154</f>
        <v>400000</v>
      </c>
      <c r="E153" s="43">
        <f t="shared" si="4"/>
        <v>100</v>
      </c>
    </row>
    <row r="154" spans="1:5" x14ac:dyDescent="0.25">
      <c r="A154" s="58"/>
      <c r="B154" s="65" t="s">
        <v>107</v>
      </c>
      <c r="C154" s="59">
        <v>400000</v>
      </c>
      <c r="D154" s="59">
        <v>400000</v>
      </c>
      <c r="E154" s="43">
        <f t="shared" si="4"/>
        <v>100</v>
      </c>
    </row>
    <row r="155" spans="1:5" s="62" customFormat="1" x14ac:dyDescent="0.25">
      <c r="A155" s="54"/>
      <c r="B155" s="65"/>
      <c r="C155" s="59"/>
      <c r="D155" s="59"/>
      <c r="E155" s="43"/>
    </row>
    <row r="156" spans="1:5" x14ac:dyDescent="0.25">
      <c r="A156" s="50"/>
      <c r="B156" s="53" t="s">
        <v>45</v>
      </c>
      <c r="C156" s="64">
        <f>SUM(C158,C160,C162)</f>
        <v>9378400</v>
      </c>
      <c r="D156" s="64">
        <f>SUM(D158,D160,D162)</f>
        <v>9378400</v>
      </c>
      <c r="E156" s="43">
        <f t="shared" si="4"/>
        <v>100</v>
      </c>
    </row>
    <row r="157" spans="1:5" s="62" customFormat="1" x14ac:dyDescent="0.25">
      <c r="A157" s="54"/>
      <c r="B157" s="47"/>
      <c r="C157" s="87"/>
      <c r="D157" s="87"/>
      <c r="E157" s="43"/>
    </row>
    <row r="158" spans="1:5" x14ac:dyDescent="0.25">
      <c r="A158" s="58"/>
      <c r="B158" s="53" t="s">
        <v>57</v>
      </c>
      <c r="C158" s="64">
        <f>C159</f>
        <v>1500000</v>
      </c>
      <c r="D158" s="64">
        <f>D159</f>
        <v>1500000</v>
      </c>
      <c r="E158" s="43">
        <f t="shared" si="4"/>
        <v>100</v>
      </c>
    </row>
    <row r="159" spans="1:5" s="62" customFormat="1" x14ac:dyDescent="0.25">
      <c r="A159" s="54"/>
      <c r="B159" s="65" t="s">
        <v>108</v>
      </c>
      <c r="C159" s="59">
        <v>1500000</v>
      </c>
      <c r="D159" s="59">
        <v>1500000</v>
      </c>
      <c r="E159" s="43">
        <f t="shared" si="4"/>
        <v>100</v>
      </c>
    </row>
    <row r="160" spans="1:5" s="62" customFormat="1" x14ac:dyDescent="0.25">
      <c r="A160" s="54"/>
      <c r="B160" s="53" t="s">
        <v>69</v>
      </c>
      <c r="C160" s="64">
        <f>C161</f>
        <v>378400</v>
      </c>
      <c r="D160" s="64">
        <f t="shared" ref="D160" si="6">D161</f>
        <v>378400</v>
      </c>
      <c r="E160" s="43">
        <f t="shared" si="4"/>
        <v>100</v>
      </c>
    </row>
    <row r="161" spans="1:5" x14ac:dyDescent="0.25">
      <c r="A161" s="54"/>
      <c r="B161" s="65" t="s">
        <v>70</v>
      </c>
      <c r="C161" s="59">
        <v>378400</v>
      </c>
      <c r="D161" s="59">
        <v>378400</v>
      </c>
      <c r="E161" s="43">
        <f t="shared" si="4"/>
        <v>100</v>
      </c>
    </row>
    <row r="162" spans="1:5" s="62" customFormat="1" x14ac:dyDescent="0.25">
      <c r="A162" s="54"/>
      <c r="B162" s="53" t="s">
        <v>46</v>
      </c>
      <c r="C162" s="64">
        <f>C163</f>
        <v>7500000</v>
      </c>
      <c r="D162" s="64">
        <f>D163</f>
        <v>7500000</v>
      </c>
      <c r="E162" s="43">
        <f t="shared" si="4"/>
        <v>100</v>
      </c>
    </row>
    <row r="163" spans="1:5" x14ac:dyDescent="0.25">
      <c r="A163" s="54"/>
      <c r="B163" s="65" t="s">
        <v>47</v>
      </c>
      <c r="C163" s="59">
        <v>7500000</v>
      </c>
      <c r="D163" s="59">
        <v>7500000</v>
      </c>
      <c r="E163" s="43">
        <f t="shared" si="4"/>
        <v>100</v>
      </c>
    </row>
    <row r="164" spans="1:5" s="62" customFormat="1" x14ac:dyDescent="0.25">
      <c r="A164" s="54"/>
      <c r="B164" s="54"/>
      <c r="C164" s="61"/>
      <c r="D164" s="61"/>
      <c r="E164" s="43"/>
    </row>
    <row r="165" spans="1:5" x14ac:dyDescent="0.25">
      <c r="A165" s="54"/>
      <c r="B165" s="58"/>
      <c r="C165" s="63"/>
      <c r="D165" s="63"/>
      <c r="E165" s="43"/>
    </row>
    <row r="166" spans="1:5" s="62" customFormat="1" ht="25.5" x14ac:dyDescent="0.25">
      <c r="A166" s="53" t="s">
        <v>109</v>
      </c>
      <c r="B166" s="54" t="str">
        <f>'[1]LRA 2019'!B227</f>
        <v>Penyelenggaraan Pelayanan, Informasi, dan Pengaduan Masyarakat Kecamatan Ngampilan</v>
      </c>
      <c r="C166" s="64">
        <f>C168</f>
        <v>27689784</v>
      </c>
      <c r="D166" s="64">
        <f>D168</f>
        <v>27689784</v>
      </c>
      <c r="E166" s="43">
        <f t="shared" si="4"/>
        <v>100</v>
      </c>
    </row>
    <row r="167" spans="1:5" x14ac:dyDescent="0.25">
      <c r="A167" s="50"/>
      <c r="B167" s="58"/>
      <c r="C167" s="63"/>
      <c r="D167" s="63"/>
      <c r="E167" s="43"/>
    </row>
    <row r="168" spans="1:5" s="62" customFormat="1" x14ac:dyDescent="0.25">
      <c r="A168" s="54"/>
      <c r="B168" s="53" t="s">
        <v>45</v>
      </c>
      <c r="C168" s="64">
        <f>SUM(C170,C172,C174)</f>
        <v>27689784</v>
      </c>
      <c r="D168" s="64">
        <f>SUM(D170,D172,D174)</f>
        <v>27689784</v>
      </c>
      <c r="E168" s="43">
        <f t="shared" si="4"/>
        <v>100</v>
      </c>
    </row>
    <row r="169" spans="1:5" s="62" customFormat="1" x14ac:dyDescent="0.25">
      <c r="A169" s="54"/>
      <c r="B169" s="47"/>
      <c r="C169" s="87"/>
      <c r="D169" s="87"/>
      <c r="E169" s="43"/>
    </row>
    <row r="170" spans="1:5" x14ac:dyDescent="0.25">
      <c r="A170" s="54"/>
      <c r="B170" s="53" t="s">
        <v>61</v>
      </c>
      <c r="C170" s="64">
        <f>SUM(C171:C171)</f>
        <v>25139784</v>
      </c>
      <c r="D170" s="64">
        <f>SUM(D171:D171)</f>
        <v>25139784</v>
      </c>
      <c r="E170" s="43">
        <f t="shared" si="4"/>
        <v>100</v>
      </c>
    </row>
    <row r="171" spans="1:5" s="62" customFormat="1" x14ac:dyDescent="0.25">
      <c r="A171" s="54"/>
      <c r="B171" s="69" t="s">
        <v>66</v>
      </c>
      <c r="C171" s="59">
        <v>25139784</v>
      </c>
      <c r="D171" s="59">
        <v>25139784</v>
      </c>
      <c r="E171" s="43">
        <f t="shared" si="4"/>
        <v>100</v>
      </c>
    </row>
    <row r="172" spans="1:5" x14ac:dyDescent="0.25">
      <c r="A172" s="54"/>
      <c r="B172" s="53" t="s">
        <v>69</v>
      </c>
      <c r="C172" s="64">
        <f>C173</f>
        <v>1750000</v>
      </c>
      <c r="D172" s="64">
        <f t="shared" ref="D172" si="7">D173</f>
        <v>1750000</v>
      </c>
      <c r="E172" s="43">
        <f t="shared" si="4"/>
        <v>100</v>
      </c>
    </row>
    <row r="173" spans="1:5" s="62" customFormat="1" x14ac:dyDescent="0.25">
      <c r="A173" s="54"/>
      <c r="B173" s="65" t="s">
        <v>110</v>
      </c>
      <c r="C173" s="59">
        <v>1750000</v>
      </c>
      <c r="D173" s="59">
        <v>1750000</v>
      </c>
      <c r="E173" s="43">
        <f t="shared" ref="E173:E236" si="8">D173*100/C173</f>
        <v>100</v>
      </c>
    </row>
    <row r="174" spans="1:5" x14ac:dyDescent="0.25">
      <c r="A174" s="54"/>
      <c r="B174" s="53" t="s">
        <v>46</v>
      </c>
      <c r="C174" s="64">
        <f>C175</f>
        <v>800000</v>
      </c>
      <c r="D174" s="64">
        <f>D175</f>
        <v>800000</v>
      </c>
      <c r="E174" s="43">
        <f t="shared" si="8"/>
        <v>100</v>
      </c>
    </row>
    <row r="175" spans="1:5" s="62" customFormat="1" x14ac:dyDescent="0.25">
      <c r="A175" s="54"/>
      <c r="B175" s="65" t="s">
        <v>47</v>
      </c>
      <c r="C175" s="59">
        <v>800000</v>
      </c>
      <c r="D175" s="59">
        <v>800000</v>
      </c>
      <c r="E175" s="43">
        <f t="shared" si="8"/>
        <v>100</v>
      </c>
    </row>
    <row r="176" spans="1:5" s="62" customFormat="1" x14ac:dyDescent="0.25">
      <c r="A176" s="54"/>
      <c r="B176" s="65"/>
      <c r="C176" s="59"/>
      <c r="D176" s="59"/>
      <c r="E176" s="43"/>
    </row>
    <row r="177" spans="1:5" s="62" customFormat="1" x14ac:dyDescent="0.25">
      <c r="A177" s="54"/>
      <c r="B177" s="65"/>
      <c r="C177" s="59"/>
      <c r="D177" s="59"/>
      <c r="E177" s="43"/>
    </row>
    <row r="178" spans="1:5" s="62" customFormat="1" x14ac:dyDescent="0.25">
      <c r="A178" s="54"/>
      <c r="B178" s="65"/>
      <c r="C178" s="59"/>
      <c r="D178" s="59"/>
      <c r="E178" s="43"/>
    </row>
    <row r="179" spans="1:5" s="62" customFormat="1" x14ac:dyDescent="0.25">
      <c r="A179" s="54"/>
      <c r="B179" s="65"/>
      <c r="C179" s="59"/>
      <c r="D179" s="59"/>
      <c r="E179" s="43"/>
    </row>
    <row r="180" spans="1:5" s="62" customFormat="1" x14ac:dyDescent="0.25">
      <c r="A180" s="54"/>
      <c r="B180" s="65"/>
      <c r="C180" s="59"/>
      <c r="D180" s="59"/>
      <c r="E180" s="43"/>
    </row>
    <row r="181" spans="1:5" s="62" customFormat="1" x14ac:dyDescent="0.25">
      <c r="A181" s="88"/>
      <c r="B181" s="75"/>
      <c r="C181" s="76"/>
      <c r="D181" s="76"/>
      <c r="E181" s="77"/>
    </row>
    <row r="182" spans="1:5" s="62" customFormat="1" x14ac:dyDescent="0.25">
      <c r="A182" s="89"/>
      <c r="B182" s="79"/>
      <c r="C182" s="80"/>
      <c r="D182" s="80"/>
      <c r="E182" s="81"/>
    </row>
    <row r="183" spans="1:5" s="62" customFormat="1" x14ac:dyDescent="0.25">
      <c r="A183" s="53" t="s">
        <v>111</v>
      </c>
      <c r="B183" s="53" t="str">
        <f>'[1]LRA 2019'!B266</f>
        <v>Pembinaan Sosial dan Budaya Masyarakat Kecamatan Ngampilan</v>
      </c>
      <c r="C183" s="64">
        <f>C185+C190</f>
        <v>48786000</v>
      </c>
      <c r="D183" s="64">
        <f>D185+D190</f>
        <v>48786000</v>
      </c>
      <c r="E183" s="43">
        <f t="shared" si="8"/>
        <v>100</v>
      </c>
    </row>
    <row r="184" spans="1:5" x14ac:dyDescent="0.25">
      <c r="A184" s="54"/>
      <c r="B184" s="58"/>
      <c r="C184" s="63"/>
      <c r="D184" s="63"/>
      <c r="E184" s="43"/>
    </row>
    <row r="185" spans="1:5" s="62" customFormat="1" x14ac:dyDescent="0.25">
      <c r="A185" s="54"/>
      <c r="B185" s="53" t="s">
        <v>51</v>
      </c>
      <c r="C185" s="64">
        <f>C187</f>
        <v>12400000</v>
      </c>
      <c r="D185" s="90">
        <f>D187</f>
        <v>12400000</v>
      </c>
      <c r="E185" s="43">
        <f t="shared" si="8"/>
        <v>100</v>
      </c>
    </row>
    <row r="186" spans="1:5" s="62" customFormat="1" x14ac:dyDescent="0.25">
      <c r="A186" s="54"/>
      <c r="B186" s="53"/>
      <c r="C186" s="64"/>
      <c r="D186" s="90"/>
      <c r="E186" s="43"/>
    </row>
    <row r="187" spans="1:5" s="62" customFormat="1" x14ac:dyDescent="0.25">
      <c r="A187" s="54"/>
      <c r="B187" s="53" t="s">
        <v>104</v>
      </c>
      <c r="C187" s="64">
        <f>C188</f>
        <v>12400000</v>
      </c>
      <c r="D187" s="90">
        <f>D188</f>
        <v>12400000</v>
      </c>
      <c r="E187" s="43">
        <f t="shared" si="8"/>
        <v>100</v>
      </c>
    </row>
    <row r="188" spans="1:5" x14ac:dyDescent="0.25">
      <c r="A188" s="58"/>
      <c r="B188" s="65" t="s">
        <v>105</v>
      </c>
      <c r="C188" s="59">
        <v>12400000</v>
      </c>
      <c r="D188" s="91">
        <v>12400000</v>
      </c>
      <c r="E188" s="43">
        <f t="shared" si="8"/>
        <v>100</v>
      </c>
    </row>
    <row r="189" spans="1:5" x14ac:dyDescent="0.25">
      <c r="A189" s="58"/>
      <c r="B189" s="47"/>
      <c r="C189" s="87"/>
      <c r="D189" s="92"/>
      <c r="E189" s="43"/>
    </row>
    <row r="190" spans="1:5" s="62" customFormat="1" x14ac:dyDescent="0.25">
      <c r="A190" s="54"/>
      <c r="B190" s="53" t="s">
        <v>45</v>
      </c>
      <c r="C190" s="64">
        <f>SUM(C192,C194,C196,C198,C200+C203)</f>
        <v>36386000</v>
      </c>
      <c r="D190" s="64">
        <f>SUM(D192,D194,D196,D198,D200+D203)</f>
        <v>36386000</v>
      </c>
      <c r="E190" s="43">
        <f t="shared" si="8"/>
        <v>100</v>
      </c>
    </row>
    <row r="191" spans="1:5" s="62" customFormat="1" x14ac:dyDescent="0.25">
      <c r="A191" s="54"/>
      <c r="B191" s="53"/>
      <c r="C191" s="64"/>
      <c r="D191" s="90"/>
      <c r="E191" s="43"/>
    </row>
    <row r="192" spans="1:5" s="62" customFormat="1" x14ac:dyDescent="0.25">
      <c r="A192" s="54"/>
      <c r="B192" s="53" t="s">
        <v>52</v>
      </c>
      <c r="C192" s="64">
        <f>C193</f>
        <v>2600000</v>
      </c>
      <c r="D192" s="90">
        <f>D193</f>
        <v>2600000</v>
      </c>
      <c r="E192" s="43">
        <f t="shared" si="8"/>
        <v>100</v>
      </c>
    </row>
    <row r="193" spans="1:5" x14ac:dyDescent="0.25">
      <c r="A193" s="58"/>
      <c r="B193" s="65" t="s">
        <v>53</v>
      </c>
      <c r="C193" s="59">
        <v>2600000</v>
      </c>
      <c r="D193" s="91">
        <v>2600000</v>
      </c>
      <c r="E193" s="43">
        <f t="shared" si="8"/>
        <v>100</v>
      </c>
    </row>
    <row r="194" spans="1:5" x14ac:dyDescent="0.25">
      <c r="A194" s="54"/>
      <c r="B194" s="53" t="s">
        <v>61</v>
      </c>
      <c r="C194" s="64">
        <f>C195</f>
        <v>300000</v>
      </c>
      <c r="D194" s="90">
        <f>D195</f>
        <v>300000</v>
      </c>
      <c r="E194" s="43">
        <f t="shared" si="8"/>
        <v>100</v>
      </c>
    </row>
    <row r="195" spans="1:5" s="62" customFormat="1" x14ac:dyDescent="0.25">
      <c r="A195" s="54"/>
      <c r="B195" s="65" t="s">
        <v>112</v>
      </c>
      <c r="C195" s="59">
        <v>300000</v>
      </c>
      <c r="D195" s="91">
        <v>300000</v>
      </c>
      <c r="E195" s="43">
        <f t="shared" si="8"/>
        <v>100</v>
      </c>
    </row>
    <row r="196" spans="1:5" s="62" customFormat="1" ht="15" x14ac:dyDescent="0.25">
      <c r="A196" s="73"/>
      <c r="B196" s="53" t="s">
        <v>69</v>
      </c>
      <c r="C196" s="64">
        <f>C197</f>
        <v>306000</v>
      </c>
      <c r="D196" s="90">
        <f>D197</f>
        <v>306000</v>
      </c>
      <c r="E196" s="43">
        <f t="shared" si="8"/>
        <v>100</v>
      </c>
    </row>
    <row r="197" spans="1:5" x14ac:dyDescent="0.25">
      <c r="A197" s="54"/>
      <c r="B197" s="65" t="s">
        <v>70</v>
      </c>
      <c r="C197" s="59">
        <v>306000</v>
      </c>
      <c r="D197" s="91">
        <v>306000</v>
      </c>
      <c r="E197" s="43">
        <f t="shared" si="8"/>
        <v>100</v>
      </c>
    </row>
    <row r="198" spans="1:5" x14ac:dyDescent="0.25">
      <c r="A198" s="58"/>
      <c r="B198" s="53" t="s">
        <v>46</v>
      </c>
      <c r="C198" s="64">
        <f>C199</f>
        <v>20130000</v>
      </c>
      <c r="D198" s="90">
        <f>D199</f>
        <v>20130000</v>
      </c>
      <c r="E198" s="43">
        <f t="shared" si="8"/>
        <v>100</v>
      </c>
    </row>
    <row r="199" spans="1:5" x14ac:dyDescent="0.25">
      <c r="A199" s="58"/>
      <c r="B199" s="65" t="s">
        <v>47</v>
      </c>
      <c r="C199" s="59">
        <v>20130000</v>
      </c>
      <c r="D199" s="91">
        <v>20130000</v>
      </c>
      <c r="E199" s="43">
        <f t="shared" si="8"/>
        <v>100</v>
      </c>
    </row>
    <row r="200" spans="1:5" x14ac:dyDescent="0.25">
      <c r="A200" s="54"/>
      <c r="B200" s="53" t="s">
        <v>113</v>
      </c>
      <c r="C200" s="64">
        <f>SUM(C201:C202)</f>
        <v>7900000</v>
      </c>
      <c r="D200" s="90">
        <f>SUM(D201:D202)</f>
        <v>7900000</v>
      </c>
      <c r="E200" s="43">
        <f t="shared" si="8"/>
        <v>100</v>
      </c>
    </row>
    <row r="201" spans="1:5" x14ac:dyDescent="0.25">
      <c r="A201" s="50"/>
      <c r="B201" s="65" t="s">
        <v>114</v>
      </c>
      <c r="C201" s="59">
        <v>5400000</v>
      </c>
      <c r="D201" s="91">
        <v>5400000</v>
      </c>
      <c r="E201" s="43">
        <f t="shared" si="8"/>
        <v>100</v>
      </c>
    </row>
    <row r="202" spans="1:5" s="62" customFormat="1" x14ac:dyDescent="0.25">
      <c r="A202" s="54"/>
      <c r="B202" s="65" t="s">
        <v>115</v>
      </c>
      <c r="C202" s="59">
        <v>2500000</v>
      </c>
      <c r="D202" s="91">
        <v>2500000</v>
      </c>
      <c r="E202" s="43">
        <f t="shared" si="8"/>
        <v>100</v>
      </c>
    </row>
    <row r="203" spans="1:5" s="62" customFormat="1" x14ac:dyDescent="0.25">
      <c r="A203" s="54"/>
      <c r="B203" s="53" t="s">
        <v>116</v>
      </c>
      <c r="C203" s="64">
        <f>C204</f>
        <v>5150000</v>
      </c>
      <c r="D203" s="90">
        <f>D204</f>
        <v>5150000</v>
      </c>
      <c r="E203" s="43">
        <f t="shared" si="8"/>
        <v>100</v>
      </c>
    </row>
    <row r="204" spans="1:5" x14ac:dyDescent="0.25">
      <c r="A204" s="58"/>
      <c r="B204" s="65" t="s">
        <v>117</v>
      </c>
      <c r="C204" s="59">
        <v>5150000</v>
      </c>
      <c r="D204" s="91">
        <v>5150000</v>
      </c>
      <c r="E204" s="43">
        <f t="shared" si="8"/>
        <v>100</v>
      </c>
    </row>
    <row r="205" spans="1:5" x14ac:dyDescent="0.25">
      <c r="A205" s="58"/>
      <c r="B205" s="65"/>
      <c r="C205" s="59"/>
      <c r="D205" s="91"/>
      <c r="E205" s="43"/>
    </row>
    <row r="206" spans="1:5" x14ac:dyDescent="0.25">
      <c r="A206" s="58"/>
      <c r="B206" s="58"/>
      <c r="C206" s="63"/>
      <c r="D206" s="63"/>
      <c r="E206" s="43"/>
    </row>
    <row r="207" spans="1:5" s="93" customFormat="1" ht="25.5" x14ac:dyDescent="0.25">
      <c r="A207" s="53" t="s">
        <v>118</v>
      </c>
      <c r="B207" s="53" t="str">
        <f>'[1]LRA 2019'!B307</f>
        <v>Pembinaan Ekonomi, Sosial dan Budaya Masyarakat Kelurahan Ngampilan</v>
      </c>
      <c r="C207" s="64">
        <f>C209+C213+C241</f>
        <v>639526784</v>
      </c>
      <c r="D207" s="64">
        <f>D209+D213+D241</f>
        <v>636459122.99000001</v>
      </c>
      <c r="E207" s="43">
        <f t="shared" si="8"/>
        <v>99.520323294231261</v>
      </c>
    </row>
    <row r="208" spans="1:5" x14ac:dyDescent="0.25">
      <c r="A208" s="58"/>
      <c r="B208" s="58"/>
      <c r="C208" s="63"/>
      <c r="D208" s="63"/>
      <c r="E208" s="43"/>
    </row>
    <row r="209" spans="1:5" s="62" customFormat="1" x14ac:dyDescent="0.25">
      <c r="A209" s="54"/>
      <c r="B209" s="53" t="s">
        <v>51</v>
      </c>
      <c r="C209" s="64">
        <f>C210</f>
        <v>150100000</v>
      </c>
      <c r="D209" s="90">
        <f>D210</f>
        <v>150100000</v>
      </c>
      <c r="E209" s="43">
        <f t="shared" si="8"/>
        <v>100</v>
      </c>
    </row>
    <row r="210" spans="1:5" s="62" customFormat="1" x14ac:dyDescent="0.25">
      <c r="A210" s="54"/>
      <c r="B210" s="53" t="s">
        <v>104</v>
      </c>
      <c r="C210" s="64">
        <f>C211</f>
        <v>150100000</v>
      </c>
      <c r="D210" s="90">
        <f>D211</f>
        <v>150100000</v>
      </c>
      <c r="E210" s="43">
        <f t="shared" si="8"/>
        <v>100</v>
      </c>
    </row>
    <row r="211" spans="1:5" x14ac:dyDescent="0.25">
      <c r="A211" s="54"/>
      <c r="B211" s="65" t="s">
        <v>105</v>
      </c>
      <c r="C211" s="59">
        <v>150100000</v>
      </c>
      <c r="D211" s="91">
        <v>150100000</v>
      </c>
      <c r="E211" s="43">
        <f t="shared" si="8"/>
        <v>100</v>
      </c>
    </row>
    <row r="212" spans="1:5" x14ac:dyDescent="0.25">
      <c r="A212" s="58"/>
      <c r="B212" s="65"/>
      <c r="C212" s="59"/>
      <c r="D212" s="91"/>
      <c r="E212" s="43"/>
    </row>
    <row r="213" spans="1:5" s="62" customFormat="1" x14ac:dyDescent="0.25">
      <c r="A213" s="54"/>
      <c r="B213" s="53" t="s">
        <v>45</v>
      </c>
      <c r="C213" s="64">
        <f>C214+C218+C221+C226+C229+C232+C235+C238</f>
        <v>262154784</v>
      </c>
      <c r="D213" s="64">
        <f>D214+D218+D221+D226+D229+D232+D235+D238</f>
        <v>261058723.02000001</v>
      </c>
      <c r="E213" s="43">
        <f t="shared" si="8"/>
        <v>99.581903117205755</v>
      </c>
    </row>
    <row r="214" spans="1:5" x14ac:dyDescent="0.25">
      <c r="A214" s="58"/>
      <c r="B214" s="53" t="s">
        <v>52</v>
      </c>
      <c r="C214" s="64">
        <f>C215+C216</f>
        <v>9645000</v>
      </c>
      <c r="D214" s="64">
        <f t="shared" ref="D214" si="9">D215+D216</f>
        <v>9389300</v>
      </c>
      <c r="E214" s="43">
        <f t="shared" si="8"/>
        <v>97.348885432866766</v>
      </c>
    </row>
    <row r="215" spans="1:5" x14ac:dyDescent="0.25">
      <c r="A215" s="58"/>
      <c r="B215" s="65" t="s">
        <v>53</v>
      </c>
      <c r="C215" s="59">
        <v>6645000</v>
      </c>
      <c r="D215" s="91">
        <v>6389300</v>
      </c>
      <c r="E215" s="43">
        <f t="shared" si="8"/>
        <v>96.151993980436416</v>
      </c>
    </row>
    <row r="216" spans="1:5" s="62" customFormat="1" x14ac:dyDescent="0.25">
      <c r="A216" s="54"/>
      <c r="B216" s="65" t="s">
        <v>56</v>
      </c>
      <c r="C216" s="59">
        <v>3000000</v>
      </c>
      <c r="D216" s="91">
        <v>3000000</v>
      </c>
      <c r="E216" s="43">
        <f t="shared" si="8"/>
        <v>100</v>
      </c>
    </row>
    <row r="217" spans="1:5" x14ac:dyDescent="0.25">
      <c r="A217" s="54"/>
      <c r="B217" s="58"/>
      <c r="C217" s="63"/>
      <c r="D217" s="63"/>
      <c r="E217" s="43"/>
    </row>
    <row r="218" spans="1:5" x14ac:dyDescent="0.25">
      <c r="A218" s="58"/>
      <c r="B218" s="53" t="s">
        <v>57</v>
      </c>
      <c r="C218" s="64">
        <f>C219</f>
        <v>97070000</v>
      </c>
      <c r="D218" s="64">
        <f t="shared" ref="D218" si="10">D219</f>
        <v>97070000</v>
      </c>
      <c r="E218" s="43">
        <f t="shared" si="8"/>
        <v>100</v>
      </c>
    </row>
    <row r="219" spans="1:5" s="62" customFormat="1" x14ac:dyDescent="0.25">
      <c r="A219" s="54"/>
      <c r="B219" s="69" t="s">
        <v>119</v>
      </c>
      <c r="C219" s="70">
        <v>97070000</v>
      </c>
      <c r="D219" s="94">
        <v>97070000</v>
      </c>
      <c r="E219" s="43">
        <f t="shared" si="8"/>
        <v>100</v>
      </c>
    </row>
    <row r="220" spans="1:5" x14ac:dyDescent="0.25">
      <c r="A220" s="58"/>
      <c r="B220" s="69"/>
      <c r="C220" s="70"/>
      <c r="D220" s="94"/>
      <c r="E220" s="43"/>
    </row>
    <row r="221" spans="1:5" x14ac:dyDescent="0.25">
      <c r="A221" s="50"/>
      <c r="B221" s="53" t="s">
        <v>120</v>
      </c>
      <c r="C221" s="64">
        <f>SUM(C222:C224)</f>
        <v>30033784</v>
      </c>
      <c r="D221" s="64">
        <f>SUM(D222:D224)</f>
        <v>30033784</v>
      </c>
      <c r="E221" s="43">
        <f t="shared" si="8"/>
        <v>100</v>
      </c>
    </row>
    <row r="222" spans="1:5" s="62" customFormat="1" x14ac:dyDescent="0.25">
      <c r="A222" s="54"/>
      <c r="B222" s="65" t="s">
        <v>121</v>
      </c>
      <c r="C222" s="59">
        <v>3919000</v>
      </c>
      <c r="D222" s="59">
        <v>3919000</v>
      </c>
      <c r="E222" s="43">
        <f t="shared" si="8"/>
        <v>100</v>
      </c>
    </row>
    <row r="223" spans="1:5" x14ac:dyDescent="0.25">
      <c r="A223" s="58"/>
      <c r="B223" s="65" t="s">
        <v>112</v>
      </c>
      <c r="C223" s="59">
        <v>975000</v>
      </c>
      <c r="D223" s="59">
        <v>975000</v>
      </c>
      <c r="E223" s="43">
        <f t="shared" si="8"/>
        <v>100</v>
      </c>
    </row>
    <row r="224" spans="1:5" x14ac:dyDescent="0.25">
      <c r="A224" s="54"/>
      <c r="B224" s="65" t="s">
        <v>122</v>
      </c>
      <c r="C224" s="59">
        <v>25139784</v>
      </c>
      <c r="D224" s="59">
        <v>25139784</v>
      </c>
      <c r="E224" s="43">
        <f t="shared" si="8"/>
        <v>100</v>
      </c>
    </row>
    <row r="225" spans="1:5" s="62" customFormat="1" x14ac:dyDescent="0.25">
      <c r="A225" s="54"/>
      <c r="B225" s="47"/>
      <c r="C225" s="95"/>
      <c r="D225" s="92"/>
      <c r="E225" s="43"/>
    </row>
    <row r="226" spans="1:5" x14ac:dyDescent="0.25">
      <c r="A226" s="58"/>
      <c r="B226" s="53" t="s">
        <v>69</v>
      </c>
      <c r="C226" s="64">
        <f>C227</f>
        <v>2393000</v>
      </c>
      <c r="D226" s="64">
        <f t="shared" ref="D226" si="11">D227</f>
        <v>2390000</v>
      </c>
      <c r="E226" s="43">
        <f t="shared" si="8"/>
        <v>99.874634350188046</v>
      </c>
    </row>
    <row r="227" spans="1:5" x14ac:dyDescent="0.25">
      <c r="A227" s="54"/>
      <c r="B227" s="65" t="s">
        <v>70</v>
      </c>
      <c r="C227" s="59">
        <v>2393000</v>
      </c>
      <c r="D227" s="91">
        <v>2390000</v>
      </c>
      <c r="E227" s="43">
        <f t="shared" si="8"/>
        <v>99.874634350188046</v>
      </c>
    </row>
    <row r="228" spans="1:5" x14ac:dyDescent="0.25">
      <c r="A228" s="58"/>
      <c r="B228" s="47"/>
      <c r="C228" s="87"/>
      <c r="D228" s="92"/>
      <c r="E228" s="43"/>
    </row>
    <row r="229" spans="1:5" x14ac:dyDescent="0.25">
      <c r="A229" s="58"/>
      <c r="B229" s="53" t="s">
        <v>46</v>
      </c>
      <c r="C229" s="64">
        <f>C230</f>
        <v>55373000</v>
      </c>
      <c r="D229" s="90">
        <f>D230</f>
        <v>55298000</v>
      </c>
      <c r="E229" s="43">
        <f t="shared" si="8"/>
        <v>99.864554927491739</v>
      </c>
    </row>
    <row r="230" spans="1:5" x14ac:dyDescent="0.25">
      <c r="A230" s="54"/>
      <c r="B230" s="65" t="s">
        <v>47</v>
      </c>
      <c r="C230" s="59">
        <v>55373000</v>
      </c>
      <c r="D230" s="91">
        <v>55298000</v>
      </c>
      <c r="E230" s="43">
        <f t="shared" si="8"/>
        <v>99.864554927491739</v>
      </c>
    </row>
    <row r="231" spans="1:5" s="62" customFormat="1" x14ac:dyDescent="0.25">
      <c r="A231" s="54"/>
      <c r="B231" s="53"/>
      <c r="C231" s="64"/>
      <c r="D231" s="64"/>
      <c r="E231" s="43"/>
    </row>
    <row r="232" spans="1:5" x14ac:dyDescent="0.25">
      <c r="A232" s="58"/>
      <c r="B232" s="53" t="s">
        <v>71</v>
      </c>
      <c r="C232" s="64">
        <f>C233</f>
        <v>26340000</v>
      </c>
      <c r="D232" s="90">
        <f>D233</f>
        <v>25677639.02</v>
      </c>
      <c r="E232" s="43">
        <f t="shared" si="8"/>
        <v>97.485341761579349</v>
      </c>
    </row>
    <row r="233" spans="1:5" s="62" customFormat="1" x14ac:dyDescent="0.25">
      <c r="A233" s="54"/>
      <c r="B233" s="65" t="s">
        <v>123</v>
      </c>
      <c r="C233" s="59">
        <v>26340000</v>
      </c>
      <c r="D233" s="91">
        <v>25677639.02</v>
      </c>
      <c r="E233" s="43">
        <f t="shared" si="8"/>
        <v>97.485341761579349</v>
      </c>
    </row>
    <row r="234" spans="1:5" x14ac:dyDescent="0.25">
      <c r="A234" s="54"/>
      <c r="B234" s="47"/>
      <c r="C234" s="87"/>
      <c r="D234" s="92"/>
      <c r="E234" s="43"/>
    </row>
    <row r="235" spans="1:5" s="62" customFormat="1" x14ac:dyDescent="0.25">
      <c r="A235" s="54"/>
      <c r="B235" s="53" t="s">
        <v>113</v>
      </c>
      <c r="C235" s="64">
        <f>SUM(C236:C236)</f>
        <v>26600000</v>
      </c>
      <c r="D235" s="90">
        <f>SUM(D236:D236)</f>
        <v>26600000</v>
      </c>
      <c r="E235" s="43">
        <f t="shared" si="8"/>
        <v>100</v>
      </c>
    </row>
    <row r="236" spans="1:5" s="62" customFormat="1" x14ac:dyDescent="0.25">
      <c r="A236" s="54"/>
      <c r="B236" s="65" t="s">
        <v>114</v>
      </c>
      <c r="C236" s="59">
        <v>26600000</v>
      </c>
      <c r="D236" s="91">
        <v>26600000</v>
      </c>
      <c r="E236" s="43">
        <f t="shared" si="8"/>
        <v>100</v>
      </c>
    </row>
    <row r="237" spans="1:5" s="62" customFormat="1" x14ac:dyDescent="0.25">
      <c r="A237" s="54"/>
      <c r="B237" s="65"/>
      <c r="C237" s="59"/>
      <c r="D237" s="91"/>
      <c r="E237" s="43"/>
    </row>
    <row r="238" spans="1:5" s="62" customFormat="1" x14ac:dyDescent="0.25">
      <c r="A238" s="54"/>
      <c r="B238" s="53" t="s">
        <v>116</v>
      </c>
      <c r="C238" s="64">
        <f>C239</f>
        <v>14700000</v>
      </c>
      <c r="D238" s="90">
        <f>D239</f>
        <v>14600000</v>
      </c>
      <c r="E238" s="43">
        <f t="shared" ref="E238:E301" si="12">D238*100/C238</f>
        <v>99.319727891156461</v>
      </c>
    </row>
    <row r="239" spans="1:5" s="62" customFormat="1" x14ac:dyDescent="0.25">
      <c r="A239" s="54"/>
      <c r="B239" s="65" t="s">
        <v>117</v>
      </c>
      <c r="C239" s="59">
        <v>14700000</v>
      </c>
      <c r="D239" s="91">
        <v>14600000</v>
      </c>
      <c r="E239" s="43">
        <f t="shared" si="12"/>
        <v>99.319727891156461</v>
      </c>
    </row>
    <row r="240" spans="1:5" s="62" customFormat="1" x14ac:dyDescent="0.25">
      <c r="A240" s="54"/>
      <c r="B240" s="65"/>
      <c r="C240" s="59"/>
      <c r="D240" s="91"/>
      <c r="E240" s="43"/>
    </row>
    <row r="241" spans="1:5" s="62" customFormat="1" x14ac:dyDescent="0.25">
      <c r="A241" s="54"/>
      <c r="B241" s="53" t="s">
        <v>76</v>
      </c>
      <c r="C241" s="64">
        <f>C243+C245</f>
        <v>227272000</v>
      </c>
      <c r="D241" s="64">
        <f>D243+D245</f>
        <v>225300399.97</v>
      </c>
      <c r="E241" s="43">
        <f t="shared" si="12"/>
        <v>99.132493210778279</v>
      </c>
    </row>
    <row r="242" spans="1:5" s="62" customFormat="1" x14ac:dyDescent="0.25">
      <c r="A242" s="54"/>
      <c r="B242" s="53"/>
      <c r="C242" s="64"/>
      <c r="D242" s="90"/>
      <c r="E242" s="43"/>
    </row>
    <row r="243" spans="1:5" s="62" customFormat="1" x14ac:dyDescent="0.25">
      <c r="A243" s="54"/>
      <c r="B243" s="53" t="s">
        <v>124</v>
      </c>
      <c r="C243" s="64">
        <f>C244</f>
        <v>134864500</v>
      </c>
      <c r="D243" s="90">
        <f>D244</f>
        <v>133870771.08</v>
      </c>
      <c r="E243" s="43">
        <f t="shared" si="12"/>
        <v>99.263164939624588</v>
      </c>
    </row>
    <row r="244" spans="1:5" s="62" customFormat="1" ht="15" customHeight="1" x14ac:dyDescent="0.25">
      <c r="A244" s="54"/>
      <c r="B244" s="65" t="s">
        <v>125</v>
      </c>
      <c r="C244" s="59">
        <v>134864500</v>
      </c>
      <c r="D244" s="91">
        <v>133870771.08</v>
      </c>
      <c r="E244" s="43">
        <f t="shared" si="12"/>
        <v>99.263164939624588</v>
      </c>
    </row>
    <row r="245" spans="1:5" s="62" customFormat="1" x14ac:dyDescent="0.25">
      <c r="A245" s="54"/>
      <c r="B245" s="53" t="s">
        <v>126</v>
      </c>
      <c r="C245" s="64">
        <f>SUM(C246:C247)</f>
        <v>92407500</v>
      </c>
      <c r="D245" s="64">
        <f t="shared" ref="D245" si="13">SUM(D246:D247)</f>
        <v>91429628.890000001</v>
      </c>
      <c r="E245" s="43">
        <f t="shared" si="12"/>
        <v>98.94178382707031</v>
      </c>
    </row>
    <row r="246" spans="1:5" x14ac:dyDescent="0.25">
      <c r="A246" s="58"/>
      <c r="B246" s="65" t="s">
        <v>127</v>
      </c>
      <c r="C246" s="59">
        <v>62407500</v>
      </c>
      <c r="D246" s="91">
        <v>62008044.090000004</v>
      </c>
      <c r="E246" s="43">
        <f t="shared" si="12"/>
        <v>99.359923230380957</v>
      </c>
    </row>
    <row r="247" spans="1:5" x14ac:dyDescent="0.25">
      <c r="A247" s="54"/>
      <c r="B247" s="65" t="s">
        <v>128</v>
      </c>
      <c r="C247" s="59">
        <v>30000000</v>
      </c>
      <c r="D247" s="91">
        <v>29421584.800000001</v>
      </c>
      <c r="E247" s="43">
        <f t="shared" si="12"/>
        <v>98.071949333333336</v>
      </c>
    </row>
    <row r="248" spans="1:5" s="62" customFormat="1" x14ac:dyDescent="0.25">
      <c r="A248" s="54"/>
      <c r="B248" s="47"/>
      <c r="C248" s="87"/>
      <c r="D248" s="92"/>
      <c r="E248" s="43"/>
    </row>
    <row r="249" spans="1:5" s="62" customFormat="1" x14ac:dyDescent="0.25">
      <c r="A249" s="54"/>
      <c r="B249" s="47"/>
      <c r="C249" s="87"/>
      <c r="D249" s="92"/>
      <c r="E249" s="43"/>
    </row>
    <row r="250" spans="1:5" s="62" customFormat="1" ht="25.5" x14ac:dyDescent="0.25">
      <c r="A250" s="53" t="s">
        <v>129</v>
      </c>
      <c r="B250" s="54" t="str">
        <f>'[1]LRA 2019'!B369</f>
        <v>Pembinaan Ekonomi, Sosial dan Budaya Masyarakat Kelurahan Notoprajan</v>
      </c>
      <c r="C250" s="64">
        <f>C252+C257+C286</f>
        <v>634060784</v>
      </c>
      <c r="D250" s="64">
        <f>D252+D257+D286</f>
        <v>623695534</v>
      </c>
      <c r="E250" s="43">
        <f t="shared" si="12"/>
        <v>98.365259252494639</v>
      </c>
    </row>
    <row r="251" spans="1:5" x14ac:dyDescent="0.25">
      <c r="A251" s="54"/>
      <c r="B251" s="58"/>
      <c r="C251" s="63"/>
      <c r="D251" s="63"/>
      <c r="E251" s="43"/>
    </row>
    <row r="252" spans="1:5" s="62" customFormat="1" x14ac:dyDescent="0.25">
      <c r="A252" s="54"/>
      <c r="B252" s="53" t="s">
        <v>51</v>
      </c>
      <c r="C252" s="64">
        <f>C254</f>
        <v>102200000</v>
      </c>
      <c r="D252" s="90">
        <f>D254</f>
        <v>102200000</v>
      </c>
      <c r="E252" s="43">
        <f t="shared" si="12"/>
        <v>100</v>
      </c>
    </row>
    <row r="253" spans="1:5" s="62" customFormat="1" x14ac:dyDescent="0.25">
      <c r="A253" s="85"/>
      <c r="B253" s="47"/>
      <c r="C253" s="87"/>
      <c r="D253" s="92"/>
      <c r="E253" s="43"/>
    </row>
    <row r="254" spans="1:5" x14ac:dyDescent="0.25">
      <c r="A254" s="54"/>
      <c r="B254" s="53" t="s">
        <v>104</v>
      </c>
      <c r="C254" s="64">
        <f>C255</f>
        <v>102200000</v>
      </c>
      <c r="D254" s="90">
        <f>D255</f>
        <v>102200000</v>
      </c>
      <c r="E254" s="43">
        <f t="shared" si="12"/>
        <v>100</v>
      </c>
    </row>
    <row r="255" spans="1:5" x14ac:dyDescent="0.25">
      <c r="A255" s="54"/>
      <c r="B255" s="65" t="s">
        <v>105</v>
      </c>
      <c r="C255" s="59">
        <v>102200000</v>
      </c>
      <c r="D255" s="91">
        <v>102200000</v>
      </c>
      <c r="E255" s="43">
        <f t="shared" si="12"/>
        <v>100</v>
      </c>
    </row>
    <row r="256" spans="1:5" s="62" customFormat="1" x14ac:dyDescent="0.25">
      <c r="A256" s="54"/>
      <c r="B256" s="65"/>
      <c r="C256" s="59"/>
      <c r="D256" s="91"/>
      <c r="E256" s="43"/>
    </row>
    <row r="257" spans="1:5" s="62" customFormat="1" x14ac:dyDescent="0.25">
      <c r="A257" s="54"/>
      <c r="B257" s="53" t="s">
        <v>45</v>
      </c>
      <c r="C257" s="64">
        <f>SUM(C259,C262,C265,C269,C271,C273,C277,C280,C283)</f>
        <v>191576784</v>
      </c>
      <c r="D257" s="64">
        <f>SUM(D259,D262,D265,D269,D271,D273,D277,D280,D283)</f>
        <v>183449534</v>
      </c>
      <c r="E257" s="43">
        <f t="shared" si="12"/>
        <v>95.757706215592393</v>
      </c>
    </row>
    <row r="258" spans="1:5" x14ac:dyDescent="0.25">
      <c r="A258" s="54"/>
      <c r="B258" s="47"/>
      <c r="C258" s="87"/>
      <c r="D258" s="92"/>
      <c r="E258" s="43"/>
    </row>
    <row r="259" spans="1:5" s="62" customFormat="1" x14ac:dyDescent="0.25">
      <c r="A259" s="54"/>
      <c r="B259" s="53" t="s">
        <v>52</v>
      </c>
      <c r="C259" s="64">
        <f>C260+C261</f>
        <v>30809200</v>
      </c>
      <c r="D259" s="64">
        <f t="shared" ref="D259" si="14">D260+D261</f>
        <v>29128750</v>
      </c>
      <c r="E259" s="43">
        <f t="shared" si="12"/>
        <v>94.545622736065852</v>
      </c>
    </row>
    <row r="260" spans="1:5" ht="15" x14ac:dyDescent="0.25">
      <c r="A260" s="73"/>
      <c r="B260" s="65" t="s">
        <v>53</v>
      </c>
      <c r="C260" s="59">
        <v>16269200</v>
      </c>
      <c r="D260" s="91">
        <v>14993750</v>
      </c>
      <c r="E260" s="43">
        <f t="shared" si="12"/>
        <v>92.16033978314853</v>
      </c>
    </row>
    <row r="261" spans="1:5" s="62" customFormat="1" x14ac:dyDescent="0.25">
      <c r="A261" s="54"/>
      <c r="B261" s="65" t="s">
        <v>56</v>
      </c>
      <c r="C261" s="59">
        <v>14540000</v>
      </c>
      <c r="D261" s="91">
        <v>14135000</v>
      </c>
      <c r="E261" s="43">
        <f t="shared" si="12"/>
        <v>97.214580467675376</v>
      </c>
    </row>
    <row r="262" spans="1:5" s="62" customFormat="1" x14ac:dyDescent="0.25">
      <c r="A262" s="54"/>
      <c r="B262" s="53" t="s">
        <v>57</v>
      </c>
      <c r="C262" s="64">
        <f>C263+C264</f>
        <v>14975000</v>
      </c>
      <c r="D262" s="64">
        <f>D263+D264</f>
        <v>13975000</v>
      </c>
      <c r="E262" s="43">
        <f t="shared" si="12"/>
        <v>93.322203672787978</v>
      </c>
    </row>
    <row r="263" spans="1:5" x14ac:dyDescent="0.25">
      <c r="A263" s="54"/>
      <c r="B263" s="69" t="s">
        <v>119</v>
      </c>
      <c r="C263" s="70">
        <v>11175000</v>
      </c>
      <c r="D263" s="94">
        <v>11175000</v>
      </c>
      <c r="E263" s="43">
        <f t="shared" si="12"/>
        <v>100</v>
      </c>
    </row>
    <row r="264" spans="1:5" x14ac:dyDescent="0.25">
      <c r="A264" s="58"/>
      <c r="B264" s="71" t="s">
        <v>130</v>
      </c>
      <c r="C264" s="72">
        <v>3800000</v>
      </c>
      <c r="D264" s="96">
        <v>2800000</v>
      </c>
      <c r="E264" s="68">
        <f t="shared" si="12"/>
        <v>73.684210526315795</v>
      </c>
    </row>
    <row r="265" spans="1:5" x14ac:dyDescent="0.25">
      <c r="A265" s="58"/>
      <c r="B265" s="53" t="s">
        <v>120</v>
      </c>
      <c r="C265" s="64">
        <f>C266+C268+C267</f>
        <v>29510784</v>
      </c>
      <c r="D265" s="64">
        <f t="shared" ref="D265" si="15">D266+D268+D267</f>
        <v>27283802</v>
      </c>
      <c r="E265" s="43">
        <f t="shared" si="12"/>
        <v>92.453667106912505</v>
      </c>
    </row>
    <row r="266" spans="1:5" x14ac:dyDescent="0.25">
      <c r="A266" s="58"/>
      <c r="B266" s="65" t="s">
        <v>121</v>
      </c>
      <c r="C266" s="59">
        <v>2871000</v>
      </c>
      <c r="D266" s="91">
        <v>2739000</v>
      </c>
      <c r="E266" s="43">
        <f t="shared" si="12"/>
        <v>95.402298850574709</v>
      </c>
    </row>
    <row r="267" spans="1:5" x14ac:dyDescent="0.25">
      <c r="A267" s="58"/>
      <c r="B267" s="65" t="s">
        <v>112</v>
      </c>
      <c r="C267" s="59">
        <v>1500000</v>
      </c>
      <c r="D267" s="91">
        <v>1500000</v>
      </c>
      <c r="E267" s="43">
        <f t="shared" si="12"/>
        <v>100</v>
      </c>
    </row>
    <row r="268" spans="1:5" x14ac:dyDescent="0.25">
      <c r="A268" s="58"/>
      <c r="B268" s="65" t="s">
        <v>122</v>
      </c>
      <c r="C268" s="59">
        <v>25139784</v>
      </c>
      <c r="D268" s="91">
        <v>23044802</v>
      </c>
      <c r="E268" s="43">
        <f t="shared" si="12"/>
        <v>91.666666666666671</v>
      </c>
    </row>
    <row r="269" spans="1:5" x14ac:dyDescent="0.25">
      <c r="A269" s="58"/>
      <c r="B269" s="53" t="s">
        <v>69</v>
      </c>
      <c r="C269" s="64">
        <f>C270</f>
        <v>1342800</v>
      </c>
      <c r="D269" s="90">
        <f>D270</f>
        <v>1258000</v>
      </c>
      <c r="E269" s="43">
        <f t="shared" si="12"/>
        <v>93.684837652666076</v>
      </c>
    </row>
    <row r="270" spans="1:5" x14ac:dyDescent="0.25">
      <c r="A270" s="58"/>
      <c r="B270" s="65" t="s">
        <v>70</v>
      </c>
      <c r="C270" s="59">
        <v>1342800</v>
      </c>
      <c r="D270" s="91">
        <v>1258000</v>
      </c>
      <c r="E270" s="43">
        <f t="shared" si="12"/>
        <v>93.684837652666076</v>
      </c>
    </row>
    <row r="271" spans="1:5" x14ac:dyDescent="0.25">
      <c r="A271" s="58"/>
      <c r="B271" s="53" t="s">
        <v>46</v>
      </c>
      <c r="C271" s="64">
        <f>C272</f>
        <v>37455000</v>
      </c>
      <c r="D271" s="90">
        <f>D272</f>
        <v>37444982</v>
      </c>
      <c r="E271" s="43">
        <f t="shared" si="12"/>
        <v>99.973253237217989</v>
      </c>
    </row>
    <row r="272" spans="1:5" x14ac:dyDescent="0.25">
      <c r="A272" s="58"/>
      <c r="B272" s="65" t="s">
        <v>47</v>
      </c>
      <c r="C272" s="59">
        <v>37455000</v>
      </c>
      <c r="D272" s="91">
        <v>37444982</v>
      </c>
      <c r="E272" s="43">
        <f t="shared" si="12"/>
        <v>99.973253237217989</v>
      </c>
    </row>
    <row r="273" spans="1:5" x14ac:dyDescent="0.25">
      <c r="A273" s="58"/>
      <c r="B273" s="53" t="s">
        <v>71</v>
      </c>
      <c r="C273" s="64">
        <f>C274</f>
        <v>2800000</v>
      </c>
      <c r="D273" s="90">
        <f>D274</f>
        <v>2800000</v>
      </c>
      <c r="E273" s="43">
        <f t="shared" si="12"/>
        <v>100</v>
      </c>
    </row>
    <row r="274" spans="1:5" x14ac:dyDescent="0.25">
      <c r="A274" s="58"/>
      <c r="B274" s="65" t="s">
        <v>123</v>
      </c>
      <c r="C274" s="59">
        <v>2800000</v>
      </c>
      <c r="D274" s="91">
        <v>2800000</v>
      </c>
      <c r="E274" s="43">
        <f t="shared" si="12"/>
        <v>100</v>
      </c>
    </row>
    <row r="275" spans="1:5" x14ac:dyDescent="0.25">
      <c r="A275" s="74"/>
      <c r="B275" s="75"/>
      <c r="C275" s="76"/>
      <c r="D275" s="97"/>
      <c r="E275" s="77"/>
    </row>
    <row r="276" spans="1:5" x14ac:dyDescent="0.25">
      <c r="A276" s="78"/>
      <c r="B276" s="79"/>
      <c r="C276" s="80"/>
      <c r="D276" s="98"/>
      <c r="E276" s="81"/>
    </row>
    <row r="277" spans="1:5" x14ac:dyDescent="0.25">
      <c r="A277" s="58"/>
      <c r="B277" s="53" t="s">
        <v>131</v>
      </c>
      <c r="C277" s="64">
        <f>SUM(C278:C279)</f>
        <v>46309000</v>
      </c>
      <c r="D277" s="90">
        <f>SUM(D278:D279)</f>
        <v>46309000</v>
      </c>
      <c r="E277" s="43">
        <f t="shared" si="12"/>
        <v>100</v>
      </c>
    </row>
    <row r="278" spans="1:5" x14ac:dyDescent="0.25">
      <c r="A278" s="58"/>
      <c r="B278" s="65" t="s">
        <v>132</v>
      </c>
      <c r="C278" s="59">
        <v>28077000</v>
      </c>
      <c r="D278" s="59">
        <v>28077000</v>
      </c>
      <c r="E278" s="43">
        <f t="shared" si="12"/>
        <v>100</v>
      </c>
    </row>
    <row r="279" spans="1:5" x14ac:dyDescent="0.25">
      <c r="A279" s="58"/>
      <c r="B279" s="65" t="s">
        <v>133</v>
      </c>
      <c r="C279" s="59">
        <v>18232000</v>
      </c>
      <c r="D279" s="59">
        <v>18232000</v>
      </c>
      <c r="E279" s="43">
        <f t="shared" si="12"/>
        <v>100</v>
      </c>
    </row>
    <row r="280" spans="1:5" x14ac:dyDescent="0.25">
      <c r="A280" s="58"/>
      <c r="B280" s="53" t="s">
        <v>113</v>
      </c>
      <c r="C280" s="64">
        <f>SUM(C281:C282)</f>
        <v>20000000</v>
      </c>
      <c r="D280" s="90">
        <f>SUM(D281:D282)</f>
        <v>19000000</v>
      </c>
      <c r="E280" s="43">
        <f t="shared" si="12"/>
        <v>95</v>
      </c>
    </row>
    <row r="281" spans="1:5" x14ac:dyDescent="0.25">
      <c r="A281" s="58"/>
      <c r="B281" s="99" t="s">
        <v>114</v>
      </c>
      <c r="C281" s="100">
        <v>7000000</v>
      </c>
      <c r="D281" s="101">
        <v>6000000</v>
      </c>
      <c r="E281" s="68">
        <f t="shared" si="12"/>
        <v>85.714285714285708</v>
      </c>
    </row>
    <row r="282" spans="1:5" x14ac:dyDescent="0.25">
      <c r="A282" s="58"/>
      <c r="B282" s="65" t="s">
        <v>115</v>
      </c>
      <c r="C282" s="59">
        <v>13000000</v>
      </c>
      <c r="D282" s="91">
        <v>13000000</v>
      </c>
      <c r="E282" s="43">
        <f t="shared" si="12"/>
        <v>100</v>
      </c>
    </row>
    <row r="283" spans="1:5" x14ac:dyDescent="0.25">
      <c r="A283" s="58"/>
      <c r="B283" s="53" t="s">
        <v>116</v>
      </c>
      <c r="C283" s="64">
        <f>C284</f>
        <v>8375000</v>
      </c>
      <c r="D283" s="90">
        <f>D284</f>
        <v>6250000</v>
      </c>
      <c r="E283" s="43">
        <f t="shared" si="12"/>
        <v>74.626865671641795</v>
      </c>
    </row>
    <row r="284" spans="1:5" x14ac:dyDescent="0.25">
      <c r="A284" s="58"/>
      <c r="B284" s="99" t="s">
        <v>117</v>
      </c>
      <c r="C284" s="100">
        <v>8375000</v>
      </c>
      <c r="D284" s="101">
        <v>6250000</v>
      </c>
      <c r="E284" s="68">
        <f t="shared" si="12"/>
        <v>74.626865671641795</v>
      </c>
    </row>
    <row r="285" spans="1:5" x14ac:dyDescent="0.25">
      <c r="A285" s="58"/>
      <c r="B285" s="65"/>
      <c r="C285" s="59"/>
      <c r="D285" s="91"/>
      <c r="E285" s="43"/>
    </row>
    <row r="286" spans="1:5" x14ac:dyDescent="0.25">
      <c r="A286" s="58"/>
      <c r="B286" s="53" t="s">
        <v>76</v>
      </c>
      <c r="C286" s="64">
        <f>C288+C290</f>
        <v>340284000</v>
      </c>
      <c r="D286" s="64">
        <f>D288+D290</f>
        <v>338046000</v>
      </c>
      <c r="E286" s="43">
        <f t="shared" si="12"/>
        <v>99.342314067073389</v>
      </c>
    </row>
    <row r="287" spans="1:5" x14ac:dyDescent="0.25">
      <c r="A287" s="58"/>
      <c r="B287" s="53"/>
      <c r="C287" s="64"/>
      <c r="D287" s="90"/>
      <c r="E287" s="43"/>
    </row>
    <row r="288" spans="1:5" x14ac:dyDescent="0.25">
      <c r="A288" s="58"/>
      <c r="B288" s="53" t="s">
        <v>134</v>
      </c>
      <c r="C288" s="64">
        <f>C289</f>
        <v>7500000</v>
      </c>
      <c r="D288" s="90">
        <f>D289</f>
        <v>7040000</v>
      </c>
      <c r="E288" s="43">
        <f t="shared" si="12"/>
        <v>93.86666666666666</v>
      </c>
    </row>
    <row r="289" spans="1:5" x14ac:dyDescent="0.25">
      <c r="A289" s="58"/>
      <c r="B289" s="65" t="s">
        <v>135</v>
      </c>
      <c r="C289" s="59">
        <v>7500000</v>
      </c>
      <c r="D289" s="91">
        <v>7040000</v>
      </c>
      <c r="E289" s="43">
        <f t="shared" si="12"/>
        <v>93.86666666666666</v>
      </c>
    </row>
    <row r="290" spans="1:5" x14ac:dyDescent="0.25">
      <c r="A290" s="58"/>
      <c r="B290" s="53" t="s">
        <v>126</v>
      </c>
      <c r="C290" s="64">
        <f>SUM(C291:C293)</f>
        <v>332784000</v>
      </c>
      <c r="D290" s="64">
        <f t="shared" ref="D290" si="16">SUM(D291:D293)</f>
        <v>331006000</v>
      </c>
      <c r="E290" s="43">
        <f t="shared" si="12"/>
        <v>99.465719505745469</v>
      </c>
    </row>
    <row r="291" spans="1:5" x14ac:dyDescent="0.25">
      <c r="A291" s="58"/>
      <c r="B291" s="65" t="s">
        <v>136</v>
      </c>
      <c r="C291" s="59">
        <v>195000000</v>
      </c>
      <c r="D291" s="91">
        <v>193770000</v>
      </c>
      <c r="E291" s="43">
        <f t="shared" si="12"/>
        <v>99.369230769230768</v>
      </c>
    </row>
    <row r="292" spans="1:5" x14ac:dyDescent="0.25">
      <c r="A292" s="58"/>
      <c r="B292" s="65" t="s">
        <v>127</v>
      </c>
      <c r="C292" s="59">
        <v>42500000</v>
      </c>
      <c r="D292" s="91">
        <v>42062000</v>
      </c>
      <c r="E292" s="43">
        <f t="shared" si="12"/>
        <v>98.969411764705882</v>
      </c>
    </row>
    <row r="293" spans="1:5" x14ac:dyDescent="0.25">
      <c r="A293" s="58"/>
      <c r="B293" s="65" t="s">
        <v>128</v>
      </c>
      <c r="C293" s="59">
        <v>95284000</v>
      </c>
      <c r="D293" s="91">
        <v>95174000</v>
      </c>
      <c r="E293" s="43">
        <f t="shared" si="12"/>
        <v>99.8845556441795</v>
      </c>
    </row>
    <row r="294" spans="1:5" x14ac:dyDescent="0.25">
      <c r="A294" s="58"/>
      <c r="B294" s="58"/>
      <c r="C294" s="63"/>
      <c r="D294" s="63"/>
      <c r="E294" s="43"/>
    </row>
    <row r="295" spans="1:5" x14ac:dyDescent="0.25">
      <c r="A295" s="58"/>
      <c r="B295" s="58"/>
      <c r="C295" s="63"/>
      <c r="D295" s="63"/>
      <c r="E295" s="43"/>
    </row>
    <row r="296" spans="1:5" s="62" customFormat="1" ht="25.5" x14ac:dyDescent="0.25">
      <c r="A296" s="53" t="s">
        <v>137</v>
      </c>
      <c r="B296" s="54" t="str">
        <f>'[1]LRA 2019'!B425</f>
        <v>Penyelenggaraan Pembangunan Wilayah dan Pembinaan Perekonomian Masyarakat Kecamatan Ngampilan</v>
      </c>
      <c r="C296" s="64">
        <f>C298+C303</f>
        <v>80533500</v>
      </c>
      <c r="D296" s="64">
        <f>D298+D303</f>
        <v>80533284</v>
      </c>
      <c r="E296" s="43">
        <f t="shared" si="12"/>
        <v>99.999731788634548</v>
      </c>
    </row>
    <row r="297" spans="1:5" x14ac:dyDescent="0.25">
      <c r="A297" s="58"/>
      <c r="B297" s="58"/>
      <c r="C297" s="63"/>
      <c r="D297" s="63"/>
      <c r="E297" s="43"/>
    </row>
    <row r="298" spans="1:5" s="62" customFormat="1" x14ac:dyDescent="0.25">
      <c r="A298" s="54"/>
      <c r="B298" s="53" t="s">
        <v>51</v>
      </c>
      <c r="C298" s="64">
        <f>C300</f>
        <v>8000000</v>
      </c>
      <c r="D298" s="90">
        <f>D300</f>
        <v>8000000</v>
      </c>
      <c r="E298" s="43">
        <f t="shared" si="12"/>
        <v>100</v>
      </c>
    </row>
    <row r="299" spans="1:5" s="62" customFormat="1" x14ac:dyDescent="0.25">
      <c r="A299" s="54"/>
      <c r="B299" s="47"/>
      <c r="C299" s="87"/>
      <c r="D299" s="92"/>
      <c r="E299" s="43"/>
    </row>
    <row r="300" spans="1:5" s="62" customFormat="1" x14ac:dyDescent="0.25">
      <c r="A300" s="54"/>
      <c r="B300" s="53" t="s">
        <v>104</v>
      </c>
      <c r="C300" s="64">
        <f>SUM(C301:C301)</f>
        <v>8000000</v>
      </c>
      <c r="D300" s="90">
        <f>SUM(D301:D301)</f>
        <v>8000000</v>
      </c>
      <c r="E300" s="43">
        <f t="shared" si="12"/>
        <v>100</v>
      </c>
    </row>
    <row r="301" spans="1:5" x14ac:dyDescent="0.25">
      <c r="A301" s="58"/>
      <c r="B301" s="65" t="s">
        <v>105</v>
      </c>
      <c r="C301" s="59">
        <v>8000000</v>
      </c>
      <c r="D301" s="91">
        <v>8000000</v>
      </c>
      <c r="E301" s="43">
        <f t="shared" si="12"/>
        <v>100</v>
      </c>
    </row>
    <row r="302" spans="1:5" x14ac:dyDescent="0.25">
      <c r="A302" s="58"/>
      <c r="B302" s="65"/>
      <c r="C302" s="59"/>
      <c r="D302" s="91"/>
      <c r="E302" s="43"/>
    </row>
    <row r="303" spans="1:5" s="62" customFormat="1" x14ac:dyDescent="0.25">
      <c r="A303" s="54"/>
      <c r="B303" s="53" t="s">
        <v>45</v>
      </c>
      <c r="C303" s="64">
        <f>SUM(C305,C307,C310,C312,C315,C317)</f>
        <v>72533500</v>
      </c>
      <c r="D303" s="64">
        <f>SUM(D305,D307,D310,D312,D315,D317)</f>
        <v>72533284</v>
      </c>
      <c r="E303" s="43">
        <f t="shared" ref="E303:E318" si="17">D303*100/C303</f>
        <v>99.999702206566624</v>
      </c>
    </row>
    <row r="304" spans="1:5" s="62" customFormat="1" x14ac:dyDescent="0.25">
      <c r="A304" s="54"/>
      <c r="B304" s="47"/>
      <c r="C304" s="87"/>
      <c r="D304" s="92"/>
      <c r="E304" s="43"/>
    </row>
    <row r="305" spans="1:5" x14ac:dyDescent="0.25">
      <c r="A305" s="58"/>
      <c r="B305" s="53" t="s">
        <v>52</v>
      </c>
      <c r="C305" s="64">
        <f>C306</f>
        <v>4768500</v>
      </c>
      <c r="D305" s="90">
        <f>D306</f>
        <v>4768500</v>
      </c>
      <c r="E305" s="43">
        <f t="shared" si="17"/>
        <v>100</v>
      </c>
    </row>
    <row r="306" spans="1:5" s="62" customFormat="1" x14ac:dyDescent="0.25">
      <c r="A306" s="54"/>
      <c r="B306" s="65" t="s">
        <v>53</v>
      </c>
      <c r="C306" s="59">
        <v>4768500</v>
      </c>
      <c r="D306" s="91">
        <v>4768500</v>
      </c>
      <c r="E306" s="43">
        <f t="shared" si="17"/>
        <v>100</v>
      </c>
    </row>
    <row r="307" spans="1:5" x14ac:dyDescent="0.25">
      <c r="A307" s="58"/>
      <c r="B307" s="53" t="s">
        <v>61</v>
      </c>
      <c r="C307" s="64">
        <f>C308+C309</f>
        <v>25740000</v>
      </c>
      <c r="D307" s="64">
        <f t="shared" ref="D307" si="18">D308+D309</f>
        <v>25739784</v>
      </c>
      <c r="E307" s="43">
        <f t="shared" si="17"/>
        <v>99.999160839160837</v>
      </c>
    </row>
    <row r="308" spans="1:5" s="62" customFormat="1" x14ac:dyDescent="0.25">
      <c r="A308" s="54"/>
      <c r="B308" s="65" t="s">
        <v>112</v>
      </c>
      <c r="C308" s="59">
        <v>600000</v>
      </c>
      <c r="D308" s="91">
        <v>600000</v>
      </c>
      <c r="E308" s="43">
        <f t="shared" si="17"/>
        <v>100</v>
      </c>
    </row>
    <row r="309" spans="1:5" x14ac:dyDescent="0.25">
      <c r="A309" s="58"/>
      <c r="B309" s="65" t="s">
        <v>122</v>
      </c>
      <c r="C309" s="59">
        <v>25140000</v>
      </c>
      <c r="D309" s="59">
        <v>25139784</v>
      </c>
      <c r="E309" s="43">
        <f t="shared" si="17"/>
        <v>99.999140811455845</v>
      </c>
    </row>
    <row r="310" spans="1:5" s="62" customFormat="1" x14ac:dyDescent="0.25">
      <c r="A310" s="54"/>
      <c r="B310" s="53" t="s">
        <v>69</v>
      </c>
      <c r="C310" s="64">
        <f>SUM(C311:C311)</f>
        <v>1629000</v>
      </c>
      <c r="D310" s="90">
        <f>SUM(D311:D311)</f>
        <v>1629000</v>
      </c>
      <c r="E310" s="43">
        <f t="shared" si="17"/>
        <v>100</v>
      </c>
    </row>
    <row r="311" spans="1:5" x14ac:dyDescent="0.25">
      <c r="A311" s="58"/>
      <c r="B311" s="65" t="s">
        <v>70</v>
      </c>
      <c r="C311" s="59">
        <v>1629000</v>
      </c>
      <c r="D311" s="91">
        <v>1629000</v>
      </c>
      <c r="E311" s="43">
        <f t="shared" si="17"/>
        <v>100</v>
      </c>
    </row>
    <row r="312" spans="1:5" x14ac:dyDescent="0.25">
      <c r="A312" s="58"/>
      <c r="B312" s="53" t="s">
        <v>46</v>
      </c>
      <c r="C312" s="64">
        <f>SUM(C313:C314)</f>
        <v>21346000</v>
      </c>
      <c r="D312" s="90">
        <f>SUM(D313:D314)</f>
        <v>21346000</v>
      </c>
      <c r="E312" s="43">
        <f t="shared" si="17"/>
        <v>100</v>
      </c>
    </row>
    <row r="313" spans="1:5" s="62" customFormat="1" x14ac:dyDescent="0.25">
      <c r="A313" s="54"/>
      <c r="B313" s="65" t="s">
        <v>47</v>
      </c>
      <c r="C313" s="59">
        <v>20000000</v>
      </c>
      <c r="D313" s="91">
        <v>20000000</v>
      </c>
      <c r="E313" s="43">
        <f t="shared" si="17"/>
        <v>100</v>
      </c>
    </row>
    <row r="314" spans="1:5" ht="25.5" x14ac:dyDescent="0.25">
      <c r="A314" s="58"/>
      <c r="B314" s="65" t="s">
        <v>138</v>
      </c>
      <c r="C314" s="59">
        <v>1346000</v>
      </c>
      <c r="D314" s="91">
        <v>1346000</v>
      </c>
      <c r="E314" s="43">
        <f t="shared" si="17"/>
        <v>100</v>
      </c>
    </row>
    <row r="315" spans="1:5" s="62" customFormat="1" x14ac:dyDescent="0.25">
      <c r="A315" s="54"/>
      <c r="B315" s="53" t="s">
        <v>71</v>
      </c>
      <c r="C315" s="64">
        <f>SUM(C316:C316)</f>
        <v>14000000</v>
      </c>
      <c r="D315" s="90">
        <f>SUM(D316:D316)</f>
        <v>14000000</v>
      </c>
      <c r="E315" s="43">
        <f t="shared" si="17"/>
        <v>100</v>
      </c>
    </row>
    <row r="316" spans="1:5" x14ac:dyDescent="0.25">
      <c r="A316" s="58"/>
      <c r="B316" s="65" t="s">
        <v>139</v>
      </c>
      <c r="C316" s="59">
        <v>14000000</v>
      </c>
      <c r="D316" s="91">
        <v>14000000</v>
      </c>
      <c r="E316" s="43">
        <f t="shared" si="17"/>
        <v>100</v>
      </c>
    </row>
    <row r="317" spans="1:5" x14ac:dyDescent="0.25">
      <c r="A317" s="58"/>
      <c r="B317" s="53" t="s">
        <v>116</v>
      </c>
      <c r="C317" s="64">
        <f>C318</f>
        <v>5050000</v>
      </c>
      <c r="D317" s="90">
        <f>D318</f>
        <v>5050000</v>
      </c>
      <c r="E317" s="43">
        <f t="shared" si="17"/>
        <v>100</v>
      </c>
    </row>
    <row r="318" spans="1:5" s="62" customFormat="1" x14ac:dyDescent="0.25">
      <c r="A318" s="54"/>
      <c r="B318" s="65" t="s">
        <v>117</v>
      </c>
      <c r="C318" s="59">
        <v>5050000</v>
      </c>
      <c r="D318" s="91">
        <v>5050000</v>
      </c>
      <c r="E318" s="43">
        <f t="shared" si="17"/>
        <v>100</v>
      </c>
    </row>
    <row r="319" spans="1:5" x14ac:dyDescent="0.25">
      <c r="A319" s="102"/>
      <c r="B319" s="74"/>
      <c r="C319" s="103"/>
      <c r="D319" s="103"/>
      <c r="E319" s="77"/>
    </row>
    <row r="320" spans="1:5" x14ac:dyDescent="0.25">
      <c r="A320" s="104"/>
      <c r="B320" s="50"/>
      <c r="C320" s="105"/>
      <c r="D320" s="51"/>
      <c r="E320" s="43"/>
    </row>
    <row r="321" spans="1:6" s="111" customFormat="1" ht="15.75" x14ac:dyDescent="0.25">
      <c r="A321" s="106"/>
      <c r="B321" s="107" t="s">
        <v>140</v>
      </c>
      <c r="C321" s="108">
        <f>C24</f>
        <v>3756916908</v>
      </c>
      <c r="D321" s="109">
        <f>D24</f>
        <v>3642998871.9899998</v>
      </c>
      <c r="E321" s="110">
        <f t="shared" ref="E321" si="19">D321*100/C321</f>
        <v>96.967778665335331</v>
      </c>
    </row>
    <row r="322" spans="1:6" ht="13.5" thickBot="1" x14ac:dyDescent="0.3">
      <c r="A322" s="112"/>
      <c r="B322" s="113"/>
      <c r="C322" s="114"/>
      <c r="D322" s="115"/>
      <c r="E322" s="116"/>
    </row>
    <row r="323" spans="1:6" ht="13.5" thickTop="1" x14ac:dyDescent="0.25">
      <c r="B323" s="118"/>
      <c r="D323" s="119"/>
    </row>
    <row r="324" spans="1:6" x14ac:dyDescent="0.25">
      <c r="B324" s="118"/>
      <c r="D324" s="119"/>
    </row>
    <row r="325" spans="1:6" ht="15.75" x14ac:dyDescent="0.25">
      <c r="A325" s="120" t="s">
        <v>141</v>
      </c>
      <c r="B325" s="118"/>
    </row>
    <row r="326" spans="1:6" x14ac:dyDescent="0.25">
      <c r="B326" s="118"/>
    </row>
    <row r="327" spans="1:6" ht="15.75" x14ac:dyDescent="0.25">
      <c r="A327" s="9" t="s">
        <v>19</v>
      </c>
      <c r="B327" s="9" t="s">
        <v>142</v>
      </c>
      <c r="C327" s="121" t="s">
        <v>143</v>
      </c>
      <c r="D327" s="9" t="s">
        <v>22</v>
      </c>
      <c r="E327" s="192" t="s">
        <v>144</v>
      </c>
      <c r="F327" s="192"/>
    </row>
    <row r="328" spans="1:6" ht="25.5" x14ac:dyDescent="0.25">
      <c r="A328" s="122">
        <v>1</v>
      </c>
      <c r="B328" s="123" t="s">
        <v>145</v>
      </c>
      <c r="C328" s="124">
        <f>D321</f>
        <v>3642998871.9899998</v>
      </c>
      <c r="D328" s="125">
        <f>E321</f>
        <v>96.967778665335331</v>
      </c>
      <c r="E328" s="193"/>
      <c r="F328" s="194"/>
    </row>
    <row r="329" spans="1:6" x14ac:dyDescent="0.25">
      <c r="B329" s="126"/>
      <c r="D329" s="127"/>
    </row>
    <row r="330" spans="1:6" x14ac:dyDescent="0.25">
      <c r="B330" s="126"/>
      <c r="D330" s="127"/>
    </row>
    <row r="331" spans="1:6" ht="15.75" x14ac:dyDescent="0.25">
      <c r="A331" s="120" t="s">
        <v>146</v>
      </c>
    </row>
    <row r="332" spans="1:6" ht="13.5" thickBot="1" x14ac:dyDescent="0.3">
      <c r="A332" s="33"/>
      <c r="B332" s="33"/>
      <c r="C332" s="34"/>
      <c r="D332" s="34"/>
      <c r="E332" s="35"/>
      <c r="F332" s="34"/>
    </row>
    <row r="333" spans="1:6" ht="16.5" thickTop="1" x14ac:dyDescent="0.25">
      <c r="A333" s="128" t="s">
        <v>19</v>
      </c>
      <c r="B333" s="128" t="s">
        <v>18</v>
      </c>
      <c r="C333" s="128" t="s">
        <v>21</v>
      </c>
      <c r="D333" s="128" t="s">
        <v>22</v>
      </c>
      <c r="E333" s="187" t="s">
        <v>144</v>
      </c>
      <c r="F333" s="187"/>
    </row>
    <row r="334" spans="1:6" x14ac:dyDescent="0.25">
      <c r="A334" s="129"/>
      <c r="B334" s="38"/>
      <c r="C334" s="38"/>
      <c r="D334" s="130"/>
      <c r="E334" s="188"/>
      <c r="F334" s="189"/>
    </row>
    <row r="335" spans="1:6" ht="15.75" x14ac:dyDescent="0.25">
      <c r="A335" s="131" t="s">
        <v>41</v>
      </c>
      <c r="B335" s="132" t="s">
        <v>42</v>
      </c>
      <c r="C335" s="133"/>
      <c r="D335" s="134"/>
      <c r="E335" s="183"/>
      <c r="F335" s="184"/>
    </row>
    <row r="336" spans="1:6" x14ac:dyDescent="0.25">
      <c r="A336" s="135"/>
      <c r="B336" s="54"/>
      <c r="C336" s="136"/>
      <c r="D336" s="137"/>
      <c r="E336" s="181"/>
      <c r="F336" s="182"/>
    </row>
    <row r="337" spans="1:6" x14ac:dyDescent="0.25">
      <c r="A337" s="82" t="s">
        <v>43</v>
      </c>
      <c r="B337" s="138" t="s">
        <v>44</v>
      </c>
      <c r="C337" s="139">
        <f>D48</f>
        <v>22918700</v>
      </c>
      <c r="D337" s="140">
        <f>E48</f>
        <v>100</v>
      </c>
      <c r="E337" s="181"/>
      <c r="F337" s="182"/>
    </row>
    <row r="338" spans="1:6" x14ac:dyDescent="0.25">
      <c r="A338" s="82" t="s">
        <v>49</v>
      </c>
      <c r="B338" s="138" t="s">
        <v>50</v>
      </c>
      <c r="C338" s="139">
        <f>D56</f>
        <v>611500616</v>
      </c>
      <c r="D338" s="140">
        <f>E56</f>
        <v>96.09112387367567</v>
      </c>
      <c r="E338" s="181"/>
      <c r="F338" s="182"/>
    </row>
    <row r="339" spans="1:6" x14ac:dyDescent="0.25">
      <c r="A339" s="104"/>
      <c r="B339" s="50"/>
      <c r="C339" s="141"/>
      <c r="D339" s="142"/>
      <c r="E339" s="181"/>
      <c r="F339" s="182"/>
    </row>
    <row r="340" spans="1:6" ht="15.75" x14ac:dyDescent="0.25">
      <c r="A340" s="131" t="s">
        <v>93</v>
      </c>
      <c r="B340" s="143" t="s">
        <v>147</v>
      </c>
      <c r="C340" s="133"/>
      <c r="D340" s="134"/>
      <c r="E340" s="183"/>
      <c r="F340" s="184"/>
    </row>
    <row r="341" spans="1:6" x14ac:dyDescent="0.25">
      <c r="A341" s="104"/>
      <c r="B341" s="57"/>
      <c r="C341" s="141"/>
      <c r="D341" s="142"/>
      <c r="E341" s="181"/>
      <c r="F341" s="182"/>
    </row>
    <row r="342" spans="1:6" x14ac:dyDescent="0.25">
      <c r="A342" s="82" t="s">
        <v>94</v>
      </c>
      <c r="B342" s="138" t="s">
        <v>148</v>
      </c>
      <c r="C342" s="139">
        <f>D114</f>
        <v>4169155</v>
      </c>
      <c r="D342" s="140">
        <f>E114</f>
        <v>99.979736211031181</v>
      </c>
      <c r="E342" s="181"/>
      <c r="F342" s="182"/>
    </row>
    <row r="343" spans="1:6" x14ac:dyDescent="0.25">
      <c r="A343" s="82" t="s">
        <v>96</v>
      </c>
      <c r="B343" s="138" t="s">
        <v>149</v>
      </c>
      <c r="C343" s="139">
        <f>D123</f>
        <v>22246656</v>
      </c>
      <c r="D343" s="140">
        <f>E123</f>
        <v>98.063369478973812</v>
      </c>
      <c r="E343" s="185"/>
      <c r="F343" s="186"/>
    </row>
    <row r="344" spans="1:6" x14ac:dyDescent="0.25">
      <c r="A344" s="104"/>
      <c r="B344" s="50"/>
      <c r="C344" s="141"/>
      <c r="D344" s="142"/>
      <c r="E344" s="181"/>
      <c r="F344" s="182"/>
    </row>
    <row r="345" spans="1:6" ht="31.5" x14ac:dyDescent="0.25">
      <c r="A345" s="131" t="s">
        <v>100</v>
      </c>
      <c r="B345" s="143" t="s">
        <v>150</v>
      </c>
      <c r="C345" s="133"/>
      <c r="D345" s="134"/>
      <c r="E345" s="183"/>
      <c r="F345" s="184"/>
    </row>
    <row r="346" spans="1:6" x14ac:dyDescent="0.25">
      <c r="A346" s="104"/>
      <c r="B346" s="57"/>
      <c r="C346" s="141"/>
      <c r="D346" s="142"/>
      <c r="E346" s="181"/>
      <c r="F346" s="182"/>
    </row>
    <row r="347" spans="1:6" ht="25.5" x14ac:dyDescent="0.25">
      <c r="A347" s="82" t="s">
        <v>101</v>
      </c>
      <c r="B347" s="138" t="s">
        <v>151</v>
      </c>
      <c r="C347" s="139">
        <f>D133</f>
        <v>5371200</v>
      </c>
      <c r="D347" s="140">
        <f>E133</f>
        <v>100</v>
      </c>
      <c r="E347" s="181"/>
      <c r="F347" s="182"/>
    </row>
    <row r="348" spans="1:6" x14ac:dyDescent="0.25">
      <c r="A348" s="104"/>
      <c r="B348" s="50"/>
      <c r="C348" s="141"/>
      <c r="D348" s="142"/>
      <c r="E348" s="181"/>
      <c r="F348" s="182"/>
    </row>
    <row r="349" spans="1:6" s="144" customFormat="1" ht="47.25" x14ac:dyDescent="0.25">
      <c r="A349" s="131" t="s">
        <v>102</v>
      </c>
      <c r="B349" s="143" t="s">
        <v>152</v>
      </c>
      <c r="C349" s="133"/>
      <c r="D349" s="134"/>
      <c r="E349" s="183"/>
      <c r="F349" s="184"/>
    </row>
    <row r="350" spans="1:6" x14ac:dyDescent="0.25">
      <c r="A350" s="135"/>
      <c r="B350" s="57"/>
      <c r="C350" s="136"/>
      <c r="D350" s="137"/>
      <c r="E350" s="181"/>
      <c r="F350" s="182"/>
    </row>
    <row r="351" spans="1:6" ht="25.5" x14ac:dyDescent="0.25">
      <c r="A351" s="145" t="s">
        <v>103</v>
      </c>
      <c r="B351" s="146" t="s">
        <v>153</v>
      </c>
      <c r="C351" s="147">
        <f>D147</f>
        <v>27778400</v>
      </c>
      <c r="D351" s="148">
        <f>E147</f>
        <v>100</v>
      </c>
      <c r="E351" s="179"/>
      <c r="F351" s="180"/>
    </row>
    <row r="352" spans="1:6" ht="25.5" x14ac:dyDescent="0.25">
      <c r="A352" s="82" t="s">
        <v>109</v>
      </c>
      <c r="B352" s="138" t="s">
        <v>154</v>
      </c>
      <c r="C352" s="147">
        <f>D166</f>
        <v>27689784</v>
      </c>
      <c r="D352" s="148">
        <f>E166</f>
        <v>100</v>
      </c>
      <c r="E352" s="181"/>
      <c r="F352" s="182"/>
    </row>
    <row r="353" spans="1:6" x14ac:dyDescent="0.25">
      <c r="A353" s="82" t="s">
        <v>111</v>
      </c>
      <c r="B353" s="138" t="s">
        <v>155</v>
      </c>
      <c r="C353" s="147">
        <f>D183</f>
        <v>48786000</v>
      </c>
      <c r="D353" s="148">
        <f>E183</f>
        <v>100</v>
      </c>
      <c r="E353" s="181"/>
      <c r="F353" s="182"/>
    </row>
    <row r="354" spans="1:6" ht="25.5" x14ac:dyDescent="0.25">
      <c r="A354" s="82" t="s">
        <v>118</v>
      </c>
      <c r="B354" s="138" t="s">
        <v>156</v>
      </c>
      <c r="C354" s="147">
        <f>D207</f>
        <v>636459122.99000001</v>
      </c>
      <c r="D354" s="148">
        <f>E207</f>
        <v>99.520323294231261</v>
      </c>
      <c r="E354" s="181"/>
      <c r="F354" s="182"/>
    </row>
    <row r="355" spans="1:6" ht="25.5" x14ac:dyDescent="0.25">
      <c r="A355" s="82" t="s">
        <v>129</v>
      </c>
      <c r="B355" s="146" t="s">
        <v>157</v>
      </c>
      <c r="C355" s="147">
        <f>D250</f>
        <v>623695534</v>
      </c>
      <c r="D355" s="148">
        <f>E250</f>
        <v>98.365259252494639</v>
      </c>
      <c r="E355" s="181"/>
      <c r="F355" s="182"/>
    </row>
    <row r="356" spans="1:6" x14ac:dyDescent="0.25">
      <c r="A356" s="82" t="s">
        <v>137</v>
      </c>
      <c r="B356" s="138" t="s">
        <v>158</v>
      </c>
      <c r="C356" s="139">
        <f>D296</f>
        <v>80533284</v>
      </c>
      <c r="D356" s="140">
        <f>E296</f>
        <v>99.999731788634548</v>
      </c>
      <c r="E356" s="181"/>
      <c r="F356" s="182"/>
    </row>
    <row r="357" spans="1:6" ht="16.5" thickBot="1" x14ac:dyDescent="0.3">
      <c r="A357" s="112"/>
      <c r="B357" s="113"/>
      <c r="C357" s="149"/>
      <c r="D357" s="150"/>
      <c r="E357" s="177"/>
      <c r="F357" s="178"/>
    </row>
    <row r="358" spans="1:6" ht="13.5" thickTop="1" x14ac:dyDescent="0.25"/>
    <row r="363" spans="1:6" ht="18.75" x14ac:dyDescent="0.3">
      <c r="A363" s="5" t="s">
        <v>159</v>
      </c>
      <c r="B363" s="151"/>
      <c r="C363" s="152"/>
      <c r="D363" s="151"/>
      <c r="E363" s="153"/>
      <c r="F363" s="151"/>
    </row>
    <row r="364" spans="1:6" ht="15" x14ac:dyDescent="0.25">
      <c r="A364" s="154"/>
      <c r="B364" s="151"/>
      <c r="C364" s="152"/>
      <c r="D364" s="151"/>
      <c r="E364" s="153"/>
      <c r="F364" s="151"/>
    </row>
    <row r="365" spans="1:6" ht="15" x14ac:dyDescent="0.25">
      <c r="A365" s="155" t="s">
        <v>160</v>
      </c>
      <c r="B365" s="156" t="s">
        <v>161</v>
      </c>
      <c r="C365" s="152"/>
      <c r="D365" s="151"/>
      <c r="E365" s="153"/>
      <c r="F365" s="151"/>
    </row>
    <row r="366" spans="1:6" ht="15" x14ac:dyDescent="0.25">
      <c r="A366" s="155"/>
      <c r="B366" s="156" t="s">
        <v>162</v>
      </c>
      <c r="C366" s="152"/>
      <c r="D366" s="157">
        <v>0</v>
      </c>
      <c r="E366" s="153"/>
      <c r="F366" s="151"/>
    </row>
    <row r="367" spans="1:6" ht="15" x14ac:dyDescent="0.25">
      <c r="A367" s="155"/>
      <c r="B367" s="156" t="s">
        <v>163</v>
      </c>
      <c r="C367" s="152"/>
      <c r="D367" s="157">
        <v>0</v>
      </c>
      <c r="E367" s="153"/>
      <c r="F367" s="151"/>
    </row>
    <row r="368" spans="1:6" ht="15" x14ac:dyDescent="0.25">
      <c r="A368" s="155"/>
      <c r="B368" s="156" t="s">
        <v>164</v>
      </c>
      <c r="C368" s="152"/>
      <c r="D368" s="157">
        <v>0</v>
      </c>
      <c r="E368" s="153"/>
      <c r="F368" s="151"/>
    </row>
    <row r="369" spans="1:6" ht="15" x14ac:dyDescent="0.25">
      <c r="A369" s="155"/>
      <c r="B369" s="156"/>
      <c r="C369" s="152"/>
      <c r="D369" s="151"/>
      <c r="E369" s="153"/>
      <c r="F369" s="151"/>
    </row>
    <row r="370" spans="1:6" ht="15" x14ac:dyDescent="0.25">
      <c r="A370" s="155" t="s">
        <v>165</v>
      </c>
      <c r="B370" s="156" t="s">
        <v>166</v>
      </c>
      <c r="C370" s="152"/>
      <c r="D370" s="156">
        <v>0</v>
      </c>
      <c r="E370" s="153"/>
      <c r="F370" s="151"/>
    </row>
    <row r="371" spans="1:6" ht="15" x14ac:dyDescent="0.25">
      <c r="A371" s="155"/>
      <c r="B371" s="158"/>
      <c r="C371" s="152"/>
      <c r="D371" s="159"/>
      <c r="E371" s="153"/>
      <c r="F371" s="151"/>
    </row>
    <row r="372" spans="1:6" ht="15" x14ac:dyDescent="0.25">
      <c r="A372" s="160" t="s">
        <v>167</v>
      </c>
      <c r="B372" s="156" t="s">
        <v>168</v>
      </c>
      <c r="C372" s="156"/>
      <c r="D372" s="156"/>
      <c r="E372" s="153"/>
      <c r="F372" s="151"/>
    </row>
    <row r="373" spans="1:6" ht="15" x14ac:dyDescent="0.25">
      <c r="A373" s="160"/>
      <c r="B373" s="156" t="s">
        <v>169</v>
      </c>
      <c r="C373" s="156"/>
      <c r="D373" s="156">
        <v>669000</v>
      </c>
      <c r="E373" s="153"/>
      <c r="F373" s="151"/>
    </row>
    <row r="374" spans="1:6" ht="15" x14ac:dyDescent="0.25">
      <c r="A374" s="160"/>
      <c r="B374" s="161" t="s">
        <v>170</v>
      </c>
      <c r="C374" s="161"/>
      <c r="D374" s="156">
        <v>23983590</v>
      </c>
      <c r="E374" s="153"/>
      <c r="F374" s="151"/>
    </row>
    <row r="375" spans="1:6" ht="15" x14ac:dyDescent="0.25">
      <c r="A375" s="160"/>
      <c r="B375" s="161" t="s">
        <v>171</v>
      </c>
      <c r="C375" s="161"/>
      <c r="D375" s="156">
        <v>515000</v>
      </c>
      <c r="E375" s="153"/>
      <c r="F375" s="151"/>
    </row>
    <row r="376" spans="1:6" ht="15" x14ac:dyDescent="0.25">
      <c r="A376" s="160"/>
      <c r="B376" s="161" t="s">
        <v>172</v>
      </c>
      <c r="C376" s="161"/>
      <c r="D376" s="156">
        <v>4145000</v>
      </c>
      <c r="E376" s="153"/>
      <c r="F376" s="151"/>
    </row>
    <row r="377" spans="1:6" ht="15" x14ac:dyDescent="0.25">
      <c r="A377" s="160"/>
      <c r="B377" s="161" t="s">
        <v>173</v>
      </c>
      <c r="C377" s="161"/>
      <c r="D377" s="156">
        <v>1705000</v>
      </c>
      <c r="E377" s="153"/>
      <c r="F377" s="151"/>
    </row>
    <row r="378" spans="1:6" ht="15" x14ac:dyDescent="0.25">
      <c r="A378" s="160"/>
      <c r="B378" s="161" t="s">
        <v>174</v>
      </c>
      <c r="C378" s="161"/>
      <c r="D378" s="156">
        <v>2949265</v>
      </c>
      <c r="E378" s="153"/>
      <c r="F378" s="151"/>
    </row>
    <row r="379" spans="1:6" ht="15" x14ac:dyDescent="0.25">
      <c r="A379" s="160"/>
      <c r="B379" s="161" t="s">
        <v>175</v>
      </c>
      <c r="C379" s="161"/>
      <c r="D379" s="156">
        <v>5172500</v>
      </c>
      <c r="E379" s="153"/>
      <c r="F379" s="151"/>
    </row>
    <row r="380" spans="1:6" ht="15" x14ac:dyDescent="0.25">
      <c r="A380" s="160"/>
      <c r="B380" s="161"/>
      <c r="C380" s="161"/>
      <c r="D380" s="156"/>
      <c r="E380" s="153"/>
      <c r="F380" s="151"/>
    </row>
    <row r="381" spans="1:6" ht="15.75" thickBot="1" x14ac:dyDescent="0.3">
      <c r="A381" s="160"/>
      <c r="B381" s="161"/>
      <c r="C381" s="161"/>
      <c r="D381" s="162">
        <f>SUM(D373:D380)</f>
        <v>39139355</v>
      </c>
      <c r="E381" s="153"/>
      <c r="F381" s="151"/>
    </row>
    <row r="382" spans="1:6" ht="15.75" thickTop="1" x14ac:dyDescent="0.25">
      <c r="A382" s="160"/>
      <c r="B382" s="161"/>
      <c r="C382" s="161"/>
      <c r="D382" s="156"/>
      <c r="E382" s="153"/>
      <c r="F382" s="151"/>
    </row>
    <row r="383" spans="1:6" ht="15" x14ac:dyDescent="0.25">
      <c r="A383" s="151"/>
      <c r="B383" s="156"/>
      <c r="C383" s="152"/>
      <c r="D383" s="163"/>
      <c r="E383" s="153"/>
      <c r="F383" s="151"/>
    </row>
    <row r="384" spans="1:6" ht="15" x14ac:dyDescent="0.25">
      <c r="A384" s="155" t="s">
        <v>176</v>
      </c>
      <c r="B384" s="156" t="s">
        <v>187</v>
      </c>
      <c r="C384" s="152"/>
      <c r="D384" s="151"/>
      <c r="E384" s="153"/>
      <c r="F384" s="151"/>
    </row>
    <row r="385" spans="1:6" ht="15" x14ac:dyDescent="0.25">
      <c r="A385" s="151"/>
      <c r="B385" s="156" t="s">
        <v>177</v>
      </c>
      <c r="C385" s="151"/>
      <c r="D385" s="164">
        <v>0</v>
      </c>
      <c r="E385" s="165"/>
      <c r="F385" s="151"/>
    </row>
    <row r="386" spans="1:6" ht="15" x14ac:dyDescent="0.25">
      <c r="A386" s="151"/>
      <c r="B386" s="166" t="s">
        <v>178</v>
      </c>
      <c r="C386" s="151"/>
      <c r="D386" s="164">
        <v>66808300</v>
      </c>
      <c r="E386" s="167"/>
      <c r="F386" s="151"/>
    </row>
    <row r="387" spans="1:6" ht="15" x14ac:dyDescent="0.25">
      <c r="A387" s="151"/>
      <c r="B387" s="166" t="s">
        <v>179</v>
      </c>
      <c r="C387" s="151"/>
      <c r="D387" s="164">
        <v>258466355.88</v>
      </c>
      <c r="E387" s="165"/>
      <c r="F387" s="151"/>
    </row>
    <row r="388" spans="1:6" ht="15" x14ac:dyDescent="0.25">
      <c r="A388" s="151"/>
      <c r="B388" s="166" t="s">
        <v>180</v>
      </c>
      <c r="C388" s="151"/>
      <c r="D388" s="164">
        <v>297840044.08999997</v>
      </c>
      <c r="E388" s="165"/>
      <c r="F388" s="151"/>
    </row>
    <row r="389" spans="1:6" ht="15" x14ac:dyDescent="0.25">
      <c r="A389" s="151"/>
      <c r="B389" s="166" t="s">
        <v>181</v>
      </c>
      <c r="C389" s="151"/>
      <c r="D389" s="164">
        <v>0</v>
      </c>
      <c r="E389" s="165"/>
      <c r="F389" s="151"/>
    </row>
    <row r="390" spans="1:6" ht="15" x14ac:dyDescent="0.25">
      <c r="A390" s="151"/>
      <c r="B390" s="166" t="s">
        <v>182</v>
      </c>
      <c r="C390" s="151"/>
      <c r="D390" s="168">
        <v>0</v>
      </c>
      <c r="E390" s="169"/>
      <c r="F390" s="151"/>
    </row>
    <row r="391" spans="1:6" ht="13.5" thickBot="1" x14ac:dyDescent="0.3">
      <c r="D391" s="170">
        <f>SUM(D385:D390)</f>
        <v>623114699.97000003</v>
      </c>
    </row>
    <row r="392" spans="1:6" ht="13.5" thickTop="1" x14ac:dyDescent="0.25"/>
    <row r="398" spans="1:6" ht="15.75" x14ac:dyDescent="0.25">
      <c r="D398" s="171" t="s">
        <v>183</v>
      </c>
    </row>
    <row r="399" spans="1:6" ht="15.75" x14ac:dyDescent="0.25">
      <c r="D399" s="172" t="s">
        <v>184</v>
      </c>
    </row>
    <row r="400" spans="1:6" ht="15.75" x14ac:dyDescent="0.25">
      <c r="D400" s="172"/>
    </row>
    <row r="401" spans="4:4" ht="15.75" x14ac:dyDescent="0.25">
      <c r="D401" s="172"/>
    </row>
    <row r="402" spans="4:4" ht="15.75" x14ac:dyDescent="0.25">
      <c r="D402" s="173"/>
    </row>
    <row r="403" spans="4:4" ht="15.75" x14ac:dyDescent="0.25">
      <c r="D403" s="174"/>
    </row>
    <row r="404" spans="4:4" ht="15.75" x14ac:dyDescent="0.25">
      <c r="D404" s="171"/>
    </row>
    <row r="405" spans="4:4" ht="15.75" x14ac:dyDescent="0.25">
      <c r="D405" s="175" t="s">
        <v>185</v>
      </c>
    </row>
    <row r="406" spans="4:4" ht="15.75" x14ac:dyDescent="0.25">
      <c r="D406" s="171" t="s">
        <v>186</v>
      </c>
    </row>
    <row r="407" spans="4:4" x14ac:dyDescent="0.25">
      <c r="D407" s="176"/>
    </row>
  </sheetData>
  <mergeCells count="31">
    <mergeCell ref="E338:F338"/>
    <mergeCell ref="A1:E1"/>
    <mergeCell ref="A2:E2"/>
    <mergeCell ref="A3:E3"/>
    <mergeCell ref="A17:F17"/>
    <mergeCell ref="E327:F327"/>
    <mergeCell ref="E328:F328"/>
    <mergeCell ref="E333:F333"/>
    <mergeCell ref="E334:F334"/>
    <mergeCell ref="E335:F335"/>
    <mergeCell ref="E336:F336"/>
    <mergeCell ref="E337:F337"/>
    <mergeCell ref="E350:F350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7:F357"/>
    <mergeCell ref="E351:F351"/>
    <mergeCell ref="E352:F352"/>
    <mergeCell ref="E353:F353"/>
    <mergeCell ref="E354:F354"/>
    <mergeCell ref="E355:F355"/>
    <mergeCell ref="E356:F3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dcterms:created xsi:type="dcterms:W3CDTF">2021-06-29T05:28:03Z</dcterms:created>
  <dcterms:modified xsi:type="dcterms:W3CDTF">2021-06-29T06:39:31Z</dcterms:modified>
</cp:coreProperties>
</file>